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3" sheetId="1" r:id="rId1"/>
  </sheets>
  <definedNames>
    <definedName name="_xlnm.Print_Area" localSheetId="0">'Лист3'!$A$2:$P$146</definedName>
  </definedNames>
  <calcPr fullCalcOnLoad="1"/>
</workbook>
</file>

<file path=xl/sharedStrings.xml><?xml version="1.0" encoding="utf-8"?>
<sst xmlns="http://schemas.openxmlformats.org/spreadsheetml/2006/main" count="267" uniqueCount="151">
  <si>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</si>
  <si>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</si>
  <si>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</si>
  <si>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</si>
  <si>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</si>
  <si>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</si>
  <si>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</si>
  <si>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</si>
  <si>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</si>
  <si>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</si>
  <si>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</si>
  <si>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</si>
  <si>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</si>
  <si>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</si>
  <si>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</si>
  <si>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</si>
  <si>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2017 г.</t>
  </si>
  <si>
    <t>2018 г.</t>
  </si>
  <si>
    <t>2019 г.</t>
  </si>
  <si>
    <t>2020 г.</t>
  </si>
  <si>
    <t>2021 г.</t>
  </si>
  <si>
    <t>Устройство въездного знака в город Сертолово (стелы)</t>
  </si>
  <si>
    <t>Устройство кованой арки в районе д. 3 по улице Молодцова</t>
  </si>
  <si>
    <t>Устройство светофоров на автомобильной дороге ул.Ларина (4 ед.)</t>
  </si>
  <si>
    <t xml:space="preserve"> </t>
  </si>
  <si>
    <t>Вертикальная баннерная система на опоры освещения Выборгского шоссе мкр. Сертолово-1.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</si>
  <si>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</si>
  <si>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</si>
  <si>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</si>
  <si>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</si>
  <si>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</si>
  <si>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</si>
  <si>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</si>
  <si>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</si>
  <si>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</si>
  <si>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</si>
  <si>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</si>
  <si>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</si>
  <si>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</si>
  <si>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</si>
  <si>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ул. Ларина, д. 7, корп. 1</t>
  </si>
  <si>
    <t>ул. Молодежная, дд. 2, 3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</si>
  <si>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</si>
  <si>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</si>
  <si>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</si>
  <si>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</si>
  <si>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</si>
  <si>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</si>
  <si>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</si>
  <si>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</si>
  <si>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</si>
  <si>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</si>
  <si>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</si>
  <si>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Разработка проекта объекта внешнего благоустройства</t>
  </si>
  <si>
    <t>2022 г.</t>
  </si>
  <si>
    <t>Устройство детской площадки в р-не д. 11, корп. 2 по ул. Заречная в г. Сертолово</t>
  </si>
  <si>
    <t>Устройство объекта внешнего благоустройства "Аллея сказок"</t>
  </si>
  <si>
    <t>Устройство объекта внешнего благоустройства "Сквер у глобуса"</t>
  </si>
  <si>
    <t>Устройство объекта внешнего благоустройства "Школьный сквер"</t>
  </si>
  <si>
    <t>ул. Заречная, д. 9</t>
  </si>
  <si>
    <t>ул. Заречная, дд. 9, 9, корп.2</t>
  </si>
  <si>
    <t>ул. Молодцова, д. 7, корп. 1</t>
  </si>
  <si>
    <t>мкр. Черная Речка, дд. 1, 3</t>
  </si>
  <si>
    <t>Устройство дорожных знаков на автомобильных дорогах у домов на ул. Ларина, д. 12, ул. Молодцова, д. 5, ул. Центральная, дд. 1 корп.1, 5, 6 корп.1, 6 корп.2, ул. Молодцова, д. 10</t>
  </si>
  <si>
    <t>ул. Дмитрия Кожемякина, д. 11, корп. 1</t>
  </si>
  <si>
    <t>ул. Ветеранов, д. 7</t>
  </si>
  <si>
    <t xml:space="preserve">Устройство светофоров на автомобильных дорогах ул. Дмитрия Кожемякина (в районе д. 9, 2 ед.), ул. Молодцова (в районе д. 18, 2 ед.), ул. Ветеранов (в районе д. 7, 2 ед.) </t>
  </si>
  <si>
    <t>Устройство дорожных знаков на автомобильных дорогах ул. Молодцова, Дмитрия Кожемякина, Центральная, Ларина, Ветеранов, Кленовая</t>
  </si>
  <si>
    <t>Устройство искуственных дорожных неровностей на автомобильных дорогах ул. Молодцова, Дмитрия Кожемякина, Центральная, Ларина, Ветеранов, Кленовая</t>
  </si>
  <si>
    <t>Устройство детской спортивной площадки в районе д. 18 мкр. Черная Речка</t>
  </si>
  <si>
    <t>Капитальный ремонт автомобильной дороги ул. Центральная</t>
  </si>
  <si>
    <t>Устройство объекта внешнего благоустройства "Сквер "Парад планет"</t>
  </si>
  <si>
    <t>2023 г.</t>
  </si>
  <si>
    <t>2024 г.</t>
  </si>
  <si>
    <t xml:space="preserve">Приложение №1
к Программе
</t>
  </si>
  <si>
    <t>Приложение №1
к Программе</t>
  </si>
  <si>
    <t>Устройство объекта "Спортивная площадка для сдачи норм ГТО и воркаута"</t>
  </si>
  <si>
    <t>Устройство объекта "Детская площадка в районе д.6 корп.2 по ул. Молодцова"</t>
  </si>
  <si>
    <t>мкр. Черная Речка, д. 15</t>
  </si>
  <si>
    <t>ул. Центральная, д. 2</t>
  </si>
  <si>
    <t>ул. Школьная, д. 5</t>
  </si>
  <si>
    <t>ул. Пограничная, д. 11</t>
  </si>
  <si>
    <t>ул. Молодежная, д. 3</t>
  </si>
  <si>
    <t>мкр. Черная Речка, д. 21</t>
  </si>
  <si>
    <t>ул. Ларина, д. 1</t>
  </si>
  <si>
    <t>ул. Молодцова, д. 6</t>
  </si>
  <si>
    <t>мкр. Черная Речка, д.72</t>
  </si>
  <si>
    <t xml:space="preserve">ул. Молодцова, д. 15, корп. 1, д. 15, корп. 2        </t>
  </si>
  <si>
    <t>ул. Заречная, д. 11, корп.2</t>
  </si>
  <si>
    <t>ул. Центральная, д.8, корп.2</t>
  </si>
  <si>
    <t>ул. Молодцова, д.15, корп.2</t>
  </si>
  <si>
    <t>Устройство фундамента под монумент Герою РФ Дмитрию Кожемякину</t>
  </si>
  <si>
    <t>ул. Заречная, д.17</t>
  </si>
  <si>
    <t>ул. Молодцова, д. 5</t>
  </si>
  <si>
    <t>ул. Кленовая, д. 7, корп. 1</t>
  </si>
  <si>
    <t>Создание объекта внешнего благоустройства "Пешеходная зона "Философия красок"</t>
  </si>
  <si>
    <t>Создание объекта внешнего благоустройства "Пешеходная зона "Пушкинская аллея"</t>
  </si>
  <si>
    <t>Создание объекта внешнего благоустройства "Зона отдыха "На неведомых дорожках"</t>
  </si>
  <si>
    <t>Создание объекта "Многофункциональная спортивная площадка в районе д.6 и д.7 по ул. Молодежная"</t>
  </si>
  <si>
    <t>ул. Заречная, д.1</t>
  </si>
  <si>
    <t>Устройство площадки накопления ТКО в районе д.1 по ул. Ларина</t>
  </si>
  <si>
    <t>Устройство площадки накопления ТКО в районе д.14 мкр. Черная Речка</t>
  </si>
  <si>
    <t>Устройство площадки накопления ТКО в районе д.17 мкр. Черная Речка</t>
  </si>
  <si>
    <t>Устройство площадки накопления ТКО в районе д.17 по ул. Заречная</t>
  </si>
  <si>
    <t>Устройство площадки накопления ТКО в районе д.4 по ул. Ветеранов</t>
  </si>
  <si>
    <t>ул. Заречная, д.5, корп.2</t>
  </si>
  <si>
    <t>Восточно-Выборгское шоссе, дд.2,11</t>
  </si>
  <si>
    <t>Устройство памятника Дмитрию Кожемякину</t>
  </si>
  <si>
    <t>Приобритение исключительного права на произведение монументально-декоративного искусства - памятник герою РФ Кожемякину Д.С.</t>
  </si>
  <si>
    <t>Создание объекта внешнего благоустройства "Территория для проведения общегородских мероприятий"</t>
  </si>
  <si>
    <t>Установка пешеходного ограждения перильного типа в районе д.10 по ул. Ветеранов</t>
  </si>
  <si>
    <t>Устройство остановочных пунктов на ул. Дмитрия Кожемякина</t>
  </si>
  <si>
    <t>Устройство площадки накопления ТКО в районе д.10 по ул. Ветеранов</t>
  </si>
  <si>
    <t>мкр. Черная Речка, д.19</t>
  </si>
  <si>
    <t>Устройство площадки накопления ТКО в районе дд. 1,2 по ул. Мира</t>
  </si>
  <si>
    <t>Устройство спортивной площадки в районе д.1 по ул. Молодцова</t>
  </si>
  <si>
    <t>Устройство детской игровой площадки в районе дд. 16,17,19 мкр. Черная Речка</t>
  </si>
  <si>
    <t>Устройство многофункциональной площадки в районе д.3 по ул. Кленовая</t>
  </si>
  <si>
    <t>Устройство детской площадки в районе д.9 по ул. Молодцова</t>
  </si>
  <si>
    <t>Благоустройство территории напротив МОБУ "СОШ №1" мкр. Черная Речка</t>
  </si>
  <si>
    <t>Капитальный ремонт ул. Дмитрия Кожемякина</t>
  </si>
  <si>
    <t>2017 - 2020 гг.</t>
  </si>
  <si>
    <t>КАПИТАЛЬНЫХ ВЛОЖЕНИЙ МУНИЦИПАЛЬНОЙ ПРОГРАММЫ</t>
  </si>
  <si>
    <t>"Благоустроенный город Сертолово" на 2017-2024 годы</t>
  </si>
  <si>
    <t>Проектная часть</t>
  </si>
  <si>
    <t>1. Федеральный проект "Формирование комфортной городской среды" национального проекта "Жилье и городская среда"</t>
  </si>
  <si>
    <t>1.1. Благоустройство общественных территорий</t>
  </si>
  <si>
    <t>Итого по проектной части</t>
  </si>
  <si>
    <t>Процессная часть</t>
  </si>
  <si>
    <t>2.1. Комплектация дополнительным оборудованием детских и спортивных площадок</t>
  </si>
  <si>
    <t>2. 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</t>
  </si>
  <si>
    <t>2.2. Устройство декоративного ограждения, в том числе по адресам:</t>
  </si>
  <si>
    <t>ул. Заречная, дд.1,3</t>
  </si>
  <si>
    <t>ул. Ветеранов, д.12</t>
  </si>
  <si>
    <t>2.3. Устройство и содержание малых архитектурных форм и других элементов благоустройства, в том числе:</t>
  </si>
  <si>
    <t>2.4. Устройство и содержание детских и спортивных площадок и других объектов благоустройства</t>
  </si>
  <si>
    <t>2.5. Создание мест (площадок) накопления твердых коммунальных отходов</t>
  </si>
  <si>
    <t>3. Комплекс процессных мероприятий "Устройство, обустройство и содержание общественных территорий и пешеходных зон города Сертолово"</t>
  </si>
  <si>
    <t>3.1. 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</si>
  <si>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3.2.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</si>
  <si>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3.3. Формирование и обустройство объекта внешнего благоустройства «Аллея молодоженов»</t>
  </si>
  <si>
    <t>3.4. Формирование и обустройство объекта внешнего благоустройства «Городская площадь»</t>
  </si>
  <si>
    <t>3.7. Обустройство и содержание общественных территорий и пешеходных зон города Сертолово</t>
  </si>
  <si>
    <t>4. Комплекс процессных мероприятий "Планирование и осуществление дорожной деятельности на территории города Сертолово"</t>
  </si>
  <si>
    <t>4.5.Устройство и содержание технических средств организации дорожного движения, в том числе:</t>
  </si>
  <si>
    <t>4.8. Капитальный ремонт автомобильных дорог и проездов города Сертолово</t>
  </si>
  <si>
    <t>8. Комплекс процессных мероприятий "Организация оформления территории города Сертолово на период проведения праздничных мероприятий"</t>
  </si>
  <si>
    <t>8.1. Подготовка к празднику и оформление территории города на период проведения праздника - День Победы.</t>
  </si>
  <si>
    <t>Итого по процессной части</t>
  </si>
  <si>
    <t>ул. Дмитрия Кожемякина, д.11, корп.1; ул. Ларина, д.7/1; Выборгское шоссе, дд.2,6; ул. Сосновая, д.1; ул. Березовая, д.14; ул. Ларина, дд.2,3,4; ул. Сосновая, д.2, ул. Школьная, дд.1,3; ул. Заречная, дд.2,4,6</t>
  </si>
  <si>
    <t>ПРИЛОЖЕНИЕ №2
к постановлению администрации
МО Сертолово
от "29" декабря 2021 г. №863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</si>
</sst>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6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88" fontId="7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188" fontId="7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188" fontId="12" fillId="13" borderId="13" xfId="0" applyNumberFormat="1" applyFont="1" applyFill="1" applyBorder="1" applyAlignment="1">
      <alignment horizontal="center" vertical="center"/>
    </xf>
    <xf numFmtId="188" fontId="12" fillId="13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 vertical="center" wrapText="1"/>
    </xf>
    <xf numFmtId="188" fontId="12" fillId="35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188" fontId="12" fillId="35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188" fontId="12" fillId="36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7" fillId="0" borderId="2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tabSelected="1" view="pageBreakPreview" zoomScaleSheetLayoutView="100" zoomScalePageLayoutView="0" workbookViewId="0" topLeftCell="A5">
      <selection activeCell="M11" sqref="M11:P12"/>
    </sheetView>
  </sheetViews>
  <sheetFormatPr defaultColWidth="11.421875" defaultRowHeight="12.75"/>
  <cols>
    <col min="1" max="1" width="4.7109375" style="1" customWidth="1"/>
    <col min="2" max="2" width="37.421875" style="1" customWidth="1"/>
    <col min="3" max="3" width="12.28125" style="1" customWidth="1"/>
    <col min="4" max="4" width="10.28125" style="1" customWidth="1"/>
    <col min="5" max="5" width="7.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9.140625" style="1" customWidth="1"/>
    <col min="11" max="11" width="8.8515625" style="1" customWidth="1"/>
    <col min="12" max="12" width="8.140625" style="1" customWidth="1"/>
    <col min="13" max="13" width="9.140625" style="1" customWidth="1"/>
    <col min="14" max="14" width="8.00390625" style="33" customWidth="1"/>
    <col min="15" max="15" width="7.28125" style="1" customWidth="1"/>
    <col min="16" max="16" width="6.421875" style="1" customWidth="1"/>
    <col min="17" max="16384" width="11.421875" style="1" customWidth="1"/>
  </cols>
  <sheetData>
    <row r="1" spans="8:16" ht="15.75" hidden="1">
      <c r="H1" s="117" t="s">
        <v>15</v>
      </c>
      <c r="I1" s="117"/>
      <c r="J1" s="117"/>
      <c r="K1" s="117"/>
      <c r="L1" s="117"/>
      <c r="M1" s="117"/>
      <c r="N1" s="117"/>
      <c r="O1" s="106" t="s">
        <v>74</v>
      </c>
      <c r="P1" s="107"/>
    </row>
    <row r="2" spans="8:16" ht="15.75" hidden="1">
      <c r="H2" s="117" t="s">
        <v>14</v>
      </c>
      <c r="I2" s="117"/>
      <c r="J2" s="117"/>
      <c r="K2" s="117"/>
      <c r="L2" s="117"/>
      <c r="M2" s="117"/>
      <c r="N2" s="117"/>
      <c r="O2" s="107"/>
      <c r="P2" s="107"/>
    </row>
    <row r="3" spans="8:14" ht="15.75" hidden="1">
      <c r="H3" s="117" t="s">
        <v>13</v>
      </c>
      <c r="I3" s="117"/>
      <c r="J3" s="117"/>
      <c r="K3" s="117"/>
      <c r="L3" s="117"/>
      <c r="M3" s="117"/>
      <c r="N3" s="117"/>
    </row>
    <row r="4" spans="8:14" ht="15.75" hidden="1">
      <c r="H4" s="117" t="s">
        <v>43</v>
      </c>
      <c r="I4" s="118"/>
      <c r="J4" s="118"/>
      <c r="K4" s="118"/>
      <c r="L4" s="118"/>
      <c r="M4" s="118"/>
      <c r="N4" s="118"/>
    </row>
    <row r="5" spans="8:16" ht="15.75">
      <c r="H5" s="89"/>
      <c r="I5" s="90"/>
      <c r="J5" s="90"/>
      <c r="K5" s="90"/>
      <c r="L5" s="143" t="s">
        <v>150</v>
      </c>
      <c r="M5" s="144"/>
      <c r="N5" s="144"/>
      <c r="O5" s="144"/>
      <c r="P5" s="144"/>
    </row>
    <row r="6" spans="8:16" ht="15.75">
      <c r="H6" s="89"/>
      <c r="I6" s="90"/>
      <c r="J6" s="90"/>
      <c r="K6" s="90"/>
      <c r="L6" s="144"/>
      <c r="M6" s="144"/>
      <c r="N6" s="144"/>
      <c r="O6" s="144"/>
      <c r="P6" s="144"/>
    </row>
    <row r="7" spans="8:16" ht="15.75">
      <c r="H7" s="89"/>
      <c r="I7" s="90"/>
      <c r="J7" s="90"/>
      <c r="K7" s="90"/>
      <c r="L7" s="144"/>
      <c r="M7" s="144"/>
      <c r="N7" s="144"/>
      <c r="O7" s="144"/>
      <c r="P7" s="144"/>
    </row>
    <row r="8" spans="8:16" ht="15.75">
      <c r="H8" s="89"/>
      <c r="I8" s="90"/>
      <c r="J8" s="90"/>
      <c r="K8" s="90"/>
      <c r="L8" s="144"/>
      <c r="M8" s="144"/>
      <c r="N8" s="144"/>
      <c r="O8" s="144"/>
      <c r="P8" s="144"/>
    </row>
    <row r="9" spans="8:14" ht="15.75">
      <c r="H9" s="89"/>
      <c r="I9" s="90"/>
      <c r="J9" s="90"/>
      <c r="K9" s="90"/>
      <c r="L9" s="90"/>
      <c r="M9" s="90"/>
      <c r="N9" s="90"/>
    </row>
    <row r="10" spans="8:14" ht="15.75">
      <c r="H10" s="89"/>
      <c r="I10" s="90"/>
      <c r="J10" s="90"/>
      <c r="K10" s="90"/>
      <c r="L10" s="90"/>
      <c r="M10" s="90"/>
      <c r="N10" s="90"/>
    </row>
    <row r="11" spans="1:16" ht="18" customHeight="1">
      <c r="A11" s="2"/>
      <c r="B11" s="2"/>
      <c r="C11" s="2"/>
      <c r="D11" s="2"/>
      <c r="E11" s="2"/>
      <c r="F11" s="2"/>
      <c r="G11" s="2"/>
      <c r="H11" s="46"/>
      <c r="I11" s="46"/>
      <c r="J11" s="46"/>
      <c r="K11" s="46"/>
      <c r="L11" s="46"/>
      <c r="M11" s="133" t="s">
        <v>75</v>
      </c>
      <c r="N11" s="133"/>
      <c r="O11" s="133"/>
      <c r="P11" s="133"/>
    </row>
    <row r="12" spans="1:16" ht="15.75">
      <c r="A12" s="2"/>
      <c r="B12" s="2"/>
      <c r="C12" s="2"/>
      <c r="D12" s="2"/>
      <c r="E12" s="2"/>
      <c r="F12" s="2"/>
      <c r="G12" s="2"/>
      <c r="H12" s="46"/>
      <c r="I12" s="46"/>
      <c r="J12" s="46"/>
      <c r="K12" s="46"/>
      <c r="L12" s="46"/>
      <c r="M12" s="133"/>
      <c r="N12" s="133"/>
      <c r="O12" s="133"/>
      <c r="P12" s="133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1:14" s="5" customFormat="1" ht="18.75">
      <c r="A14" s="4"/>
      <c r="B14" s="119" t="s">
        <v>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8" s="5" customFormat="1" ht="18.75">
      <c r="A15" s="4"/>
      <c r="B15" s="119" t="s">
        <v>122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R15" s="2"/>
    </row>
    <row r="16" spans="1:18" s="2" customFormat="1" ht="18.75">
      <c r="A16" s="4"/>
      <c r="B16" s="119" t="s">
        <v>123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R16" s="1"/>
    </row>
    <row r="17" spans="1:14" s="2" customFormat="1" ht="15.75" customHeight="1" hidden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2" customFormat="1" ht="8.25" customHeight="1" hidden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7" ht="15.75" customHeight="1">
      <c r="A19" s="108" t="s">
        <v>6</v>
      </c>
      <c r="B19" s="120"/>
      <c r="C19" s="108" t="s">
        <v>7</v>
      </c>
      <c r="D19" s="108" t="s">
        <v>8</v>
      </c>
      <c r="E19" s="108" t="s">
        <v>1</v>
      </c>
      <c r="F19" s="108" t="s">
        <v>9</v>
      </c>
      <c r="G19" s="108"/>
      <c r="H19" s="108" t="s">
        <v>4</v>
      </c>
      <c r="I19" s="108"/>
      <c r="J19" s="108"/>
      <c r="K19" s="108"/>
      <c r="L19" s="108"/>
      <c r="M19" s="108"/>
      <c r="N19" s="108"/>
      <c r="O19" s="108"/>
      <c r="P19" s="108"/>
      <c r="Q19" s="9"/>
    </row>
    <row r="20" spans="1:17" ht="30.75" customHeight="1">
      <c r="A20" s="120"/>
      <c r="B20" s="120"/>
      <c r="C20" s="116"/>
      <c r="D20" s="116"/>
      <c r="E20" s="116"/>
      <c r="F20" s="108"/>
      <c r="G20" s="108"/>
      <c r="H20" s="108" t="s">
        <v>2</v>
      </c>
      <c r="I20" s="108" t="s">
        <v>3</v>
      </c>
      <c r="J20" s="108"/>
      <c r="K20" s="108"/>
      <c r="L20" s="108"/>
      <c r="M20" s="108"/>
      <c r="N20" s="108"/>
      <c r="O20" s="108"/>
      <c r="P20" s="108"/>
      <c r="Q20" s="9"/>
    </row>
    <row r="21" spans="1:17" ht="65.25" customHeight="1">
      <c r="A21" s="120"/>
      <c r="B21" s="120"/>
      <c r="C21" s="116"/>
      <c r="D21" s="116"/>
      <c r="E21" s="116"/>
      <c r="F21" s="8" t="s">
        <v>10</v>
      </c>
      <c r="G21" s="8" t="s">
        <v>11</v>
      </c>
      <c r="H21" s="108"/>
      <c r="I21" s="58" t="s">
        <v>16</v>
      </c>
      <c r="J21" s="8" t="s">
        <v>17</v>
      </c>
      <c r="K21" s="8" t="s">
        <v>18</v>
      </c>
      <c r="L21" s="58" t="s">
        <v>19</v>
      </c>
      <c r="M21" s="8" t="s">
        <v>20</v>
      </c>
      <c r="N21" s="59" t="s">
        <v>54</v>
      </c>
      <c r="O21" s="45" t="s">
        <v>72</v>
      </c>
      <c r="P21" s="45" t="s">
        <v>73</v>
      </c>
      <c r="Q21" s="9"/>
    </row>
    <row r="22" spans="1:17" ht="15" customHeight="1">
      <c r="A22" s="121">
        <v>1</v>
      </c>
      <c r="B22" s="121"/>
      <c r="C22" s="10">
        <v>2</v>
      </c>
      <c r="D22" s="10">
        <v>3</v>
      </c>
      <c r="E22" s="10">
        <v>4</v>
      </c>
      <c r="F22" s="10">
        <v>5</v>
      </c>
      <c r="G22" s="10">
        <v>6</v>
      </c>
      <c r="H22" s="10">
        <v>7</v>
      </c>
      <c r="I22" s="10">
        <v>8</v>
      </c>
      <c r="J22" s="10">
        <v>9</v>
      </c>
      <c r="K22" s="10">
        <v>10</v>
      </c>
      <c r="L22" s="10">
        <v>11</v>
      </c>
      <c r="M22" s="10">
        <v>12</v>
      </c>
      <c r="N22" s="11">
        <v>13</v>
      </c>
      <c r="O22" s="45">
        <v>14</v>
      </c>
      <c r="P22" s="45">
        <v>15</v>
      </c>
      <c r="Q22" s="9"/>
    </row>
    <row r="23" spans="1:17" ht="15.75">
      <c r="A23" s="124" t="s">
        <v>124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9"/>
    </row>
    <row r="24" spans="1:17" ht="45.75" customHeight="1">
      <c r="A24" s="128" t="s">
        <v>125</v>
      </c>
      <c r="B24" s="129"/>
      <c r="C24" s="63"/>
      <c r="D24" s="63"/>
      <c r="E24" s="63"/>
      <c r="F24" s="63"/>
      <c r="G24" s="77">
        <f>G25</f>
        <v>104686</v>
      </c>
      <c r="H24" s="77">
        <f aca="true" t="shared" si="0" ref="H24:P24">H25</f>
        <v>104686</v>
      </c>
      <c r="I24" s="77">
        <f t="shared" si="0"/>
        <v>0</v>
      </c>
      <c r="J24" s="77">
        <f t="shared" si="0"/>
        <v>16000</v>
      </c>
      <c r="K24" s="77">
        <f t="shared" si="0"/>
        <v>31600</v>
      </c>
      <c r="L24" s="77">
        <f t="shared" si="0"/>
        <v>42800</v>
      </c>
      <c r="M24" s="77">
        <f t="shared" si="0"/>
        <v>14286</v>
      </c>
      <c r="N24" s="77">
        <f t="shared" si="0"/>
        <v>0</v>
      </c>
      <c r="O24" s="77">
        <f t="shared" si="0"/>
        <v>0</v>
      </c>
      <c r="P24" s="77">
        <f t="shared" si="0"/>
        <v>0</v>
      </c>
      <c r="Q24" s="9"/>
    </row>
    <row r="25" spans="1:17" ht="21" customHeight="1">
      <c r="A25" s="126" t="s">
        <v>126</v>
      </c>
      <c r="B25" s="126"/>
      <c r="C25" s="64"/>
      <c r="D25" s="64"/>
      <c r="E25" s="64"/>
      <c r="F25" s="64"/>
      <c r="G25" s="13">
        <f>SUM(G26:G36)</f>
        <v>104686</v>
      </c>
      <c r="H25" s="13">
        <f>SUM(H26:H36)</f>
        <v>104686</v>
      </c>
      <c r="I25" s="13">
        <f aca="true" t="shared" si="1" ref="I25:P25">SUM(I26:I36)</f>
        <v>0</v>
      </c>
      <c r="J25" s="13">
        <f t="shared" si="1"/>
        <v>16000</v>
      </c>
      <c r="K25" s="13">
        <f t="shared" si="1"/>
        <v>31600</v>
      </c>
      <c r="L25" s="13">
        <f t="shared" si="1"/>
        <v>42800</v>
      </c>
      <c r="M25" s="13">
        <f t="shared" si="1"/>
        <v>14286</v>
      </c>
      <c r="N25" s="13">
        <f t="shared" si="1"/>
        <v>0</v>
      </c>
      <c r="O25" s="13">
        <f t="shared" si="1"/>
        <v>0</v>
      </c>
      <c r="P25" s="13">
        <f t="shared" si="1"/>
        <v>0</v>
      </c>
      <c r="Q25" s="9"/>
    </row>
    <row r="26" spans="1:17" ht="26.25" customHeight="1">
      <c r="A26" s="91" t="s">
        <v>56</v>
      </c>
      <c r="B26" s="92"/>
      <c r="C26" s="38" t="s">
        <v>17</v>
      </c>
      <c r="D26" s="37"/>
      <c r="E26" s="97" t="s">
        <v>5</v>
      </c>
      <c r="F26" s="8"/>
      <c r="G26" s="39">
        <f aca="true" t="shared" si="2" ref="G26:G36">H26</f>
        <v>5333.3</v>
      </c>
      <c r="H26" s="39">
        <f aca="true" t="shared" si="3" ref="H26:H35">SUM(I26:N26)</f>
        <v>5333.3</v>
      </c>
      <c r="I26" s="39">
        <v>0</v>
      </c>
      <c r="J26" s="39">
        <v>5333.3</v>
      </c>
      <c r="K26" s="39">
        <v>0</v>
      </c>
      <c r="L26" s="39">
        <v>0</v>
      </c>
      <c r="M26" s="39">
        <v>0</v>
      </c>
      <c r="N26" s="39">
        <v>0</v>
      </c>
      <c r="O26" s="47">
        <v>0</v>
      </c>
      <c r="P26" s="47">
        <v>0</v>
      </c>
      <c r="Q26" s="9"/>
    </row>
    <row r="27" spans="1:17" ht="26.25" customHeight="1">
      <c r="A27" s="91" t="s">
        <v>57</v>
      </c>
      <c r="B27" s="92"/>
      <c r="C27" s="38" t="s">
        <v>17</v>
      </c>
      <c r="D27" s="37"/>
      <c r="E27" s="98"/>
      <c r="F27" s="8"/>
      <c r="G27" s="39">
        <f t="shared" si="2"/>
        <v>6400</v>
      </c>
      <c r="H27" s="39">
        <f t="shared" si="3"/>
        <v>6400</v>
      </c>
      <c r="I27" s="39">
        <v>0</v>
      </c>
      <c r="J27" s="39">
        <v>6400</v>
      </c>
      <c r="K27" s="39">
        <v>0</v>
      </c>
      <c r="L27" s="39">
        <v>0</v>
      </c>
      <c r="M27" s="39">
        <v>0</v>
      </c>
      <c r="N27" s="39">
        <v>0</v>
      </c>
      <c r="O27" s="47">
        <v>0</v>
      </c>
      <c r="P27" s="47">
        <v>0</v>
      </c>
      <c r="Q27" s="9"/>
    </row>
    <row r="28" spans="1:17" ht="26.25" customHeight="1">
      <c r="A28" s="91" t="s">
        <v>58</v>
      </c>
      <c r="B28" s="92"/>
      <c r="C28" s="38" t="s">
        <v>17</v>
      </c>
      <c r="D28" s="37"/>
      <c r="E28" s="98"/>
      <c r="F28" s="8"/>
      <c r="G28" s="39">
        <f t="shared" si="2"/>
        <v>4266.7</v>
      </c>
      <c r="H28" s="39">
        <f t="shared" si="3"/>
        <v>4266.7</v>
      </c>
      <c r="I28" s="39">
        <v>0</v>
      </c>
      <c r="J28" s="39">
        <v>4266.7</v>
      </c>
      <c r="K28" s="39">
        <v>0</v>
      </c>
      <c r="L28" s="39">
        <v>0</v>
      </c>
      <c r="M28" s="39">
        <v>0</v>
      </c>
      <c r="N28" s="39">
        <v>0</v>
      </c>
      <c r="O28" s="47">
        <v>0</v>
      </c>
      <c r="P28" s="47">
        <v>0</v>
      </c>
      <c r="Q28" s="9"/>
    </row>
    <row r="29" spans="1:17" ht="26.25" customHeight="1">
      <c r="A29" s="134" t="s">
        <v>71</v>
      </c>
      <c r="B29" s="135"/>
      <c r="C29" s="38" t="s">
        <v>18</v>
      </c>
      <c r="D29" s="37"/>
      <c r="E29" s="98"/>
      <c r="F29" s="8"/>
      <c r="G29" s="39">
        <f t="shared" si="2"/>
        <v>9979</v>
      </c>
      <c r="H29" s="39">
        <f t="shared" si="3"/>
        <v>9979</v>
      </c>
      <c r="I29" s="39">
        <v>0</v>
      </c>
      <c r="J29" s="39">
        <v>0</v>
      </c>
      <c r="K29" s="39">
        <v>9979</v>
      </c>
      <c r="L29" s="39">
        <v>0</v>
      </c>
      <c r="M29" s="39">
        <v>0</v>
      </c>
      <c r="N29" s="39">
        <v>0</v>
      </c>
      <c r="O29" s="47">
        <v>0</v>
      </c>
      <c r="P29" s="47">
        <v>0</v>
      </c>
      <c r="Q29" s="9"/>
    </row>
    <row r="30" spans="1:17" ht="26.25" customHeight="1">
      <c r="A30" s="91" t="s">
        <v>77</v>
      </c>
      <c r="B30" s="92"/>
      <c r="C30" s="38" t="s">
        <v>18</v>
      </c>
      <c r="D30" s="37"/>
      <c r="E30" s="98"/>
      <c r="F30" s="8"/>
      <c r="G30" s="39">
        <f t="shared" si="2"/>
        <v>18421</v>
      </c>
      <c r="H30" s="39">
        <f t="shared" si="3"/>
        <v>18421</v>
      </c>
      <c r="I30" s="39">
        <v>0</v>
      </c>
      <c r="J30" s="39">
        <v>0</v>
      </c>
      <c r="K30" s="39">
        <v>18421</v>
      </c>
      <c r="L30" s="39">
        <v>0</v>
      </c>
      <c r="M30" s="39">
        <v>0</v>
      </c>
      <c r="N30" s="39">
        <v>0</v>
      </c>
      <c r="O30" s="47">
        <v>0</v>
      </c>
      <c r="P30" s="47">
        <v>0</v>
      </c>
      <c r="Q30" s="9"/>
    </row>
    <row r="31" spans="1:17" ht="26.25" customHeight="1">
      <c r="A31" s="91" t="s">
        <v>76</v>
      </c>
      <c r="B31" s="92"/>
      <c r="C31" s="38" t="s">
        <v>18</v>
      </c>
      <c r="D31" s="37"/>
      <c r="E31" s="98"/>
      <c r="F31" s="8"/>
      <c r="G31" s="39">
        <f t="shared" si="2"/>
        <v>3200</v>
      </c>
      <c r="H31" s="39">
        <f t="shared" si="3"/>
        <v>3200</v>
      </c>
      <c r="I31" s="39">
        <v>0</v>
      </c>
      <c r="J31" s="39">
        <v>0</v>
      </c>
      <c r="K31" s="39">
        <v>3200</v>
      </c>
      <c r="L31" s="39">
        <v>0</v>
      </c>
      <c r="M31" s="39">
        <v>0</v>
      </c>
      <c r="N31" s="39">
        <v>0</v>
      </c>
      <c r="O31" s="47">
        <v>0</v>
      </c>
      <c r="P31" s="47">
        <v>0</v>
      </c>
      <c r="Q31" s="9"/>
    </row>
    <row r="32" spans="1:17" ht="26.25" customHeight="1">
      <c r="A32" s="136" t="s">
        <v>95</v>
      </c>
      <c r="B32" s="136"/>
      <c r="C32" s="8" t="s">
        <v>19</v>
      </c>
      <c r="D32" s="37"/>
      <c r="E32" s="98"/>
      <c r="F32" s="8"/>
      <c r="G32" s="39">
        <f t="shared" si="2"/>
        <v>10350</v>
      </c>
      <c r="H32" s="39">
        <f t="shared" si="3"/>
        <v>10350</v>
      </c>
      <c r="I32" s="39">
        <v>0</v>
      </c>
      <c r="J32" s="39">
        <v>0</v>
      </c>
      <c r="K32" s="39">
        <v>0</v>
      </c>
      <c r="L32" s="39">
        <v>10350</v>
      </c>
      <c r="M32" s="39">
        <v>0</v>
      </c>
      <c r="N32" s="39">
        <v>0</v>
      </c>
      <c r="O32" s="39">
        <v>0</v>
      </c>
      <c r="P32" s="39">
        <v>0</v>
      </c>
      <c r="Q32" s="9"/>
    </row>
    <row r="33" spans="1:17" ht="26.25" customHeight="1">
      <c r="A33" s="91" t="s">
        <v>96</v>
      </c>
      <c r="B33" s="92"/>
      <c r="C33" s="8" t="s">
        <v>19</v>
      </c>
      <c r="D33" s="37"/>
      <c r="E33" s="98"/>
      <c r="F33" s="8"/>
      <c r="G33" s="39">
        <f t="shared" si="2"/>
        <v>10800</v>
      </c>
      <c r="H33" s="39">
        <f t="shared" si="3"/>
        <v>10800</v>
      </c>
      <c r="I33" s="39">
        <v>0</v>
      </c>
      <c r="J33" s="39">
        <v>0</v>
      </c>
      <c r="K33" s="39">
        <v>0</v>
      </c>
      <c r="L33" s="39">
        <v>10800</v>
      </c>
      <c r="M33" s="39">
        <v>0</v>
      </c>
      <c r="N33" s="39">
        <v>0</v>
      </c>
      <c r="O33" s="39">
        <v>0</v>
      </c>
      <c r="P33" s="39">
        <v>0</v>
      </c>
      <c r="Q33" s="9"/>
    </row>
    <row r="34" spans="1:17" ht="26.25" customHeight="1">
      <c r="A34" s="136" t="s">
        <v>97</v>
      </c>
      <c r="B34" s="136"/>
      <c r="C34" s="8" t="s">
        <v>19</v>
      </c>
      <c r="D34" s="37"/>
      <c r="E34" s="98"/>
      <c r="F34" s="8"/>
      <c r="G34" s="39">
        <f t="shared" si="2"/>
        <v>6700</v>
      </c>
      <c r="H34" s="39">
        <f t="shared" si="3"/>
        <v>6700</v>
      </c>
      <c r="I34" s="39">
        <v>0</v>
      </c>
      <c r="J34" s="39">
        <v>0</v>
      </c>
      <c r="K34" s="39">
        <v>0</v>
      </c>
      <c r="L34" s="39">
        <v>6700</v>
      </c>
      <c r="M34" s="39">
        <v>0</v>
      </c>
      <c r="N34" s="39">
        <v>0</v>
      </c>
      <c r="O34" s="39">
        <v>0</v>
      </c>
      <c r="P34" s="39">
        <v>0</v>
      </c>
      <c r="Q34" s="9"/>
    </row>
    <row r="35" spans="1:17" ht="36" customHeight="1">
      <c r="A35" s="137" t="s">
        <v>98</v>
      </c>
      <c r="B35" s="137"/>
      <c r="C35" s="60" t="s">
        <v>19</v>
      </c>
      <c r="D35" s="57"/>
      <c r="E35" s="98"/>
      <c r="F35" s="57"/>
      <c r="G35" s="39">
        <f t="shared" si="2"/>
        <v>14950</v>
      </c>
      <c r="H35" s="39">
        <f t="shared" si="3"/>
        <v>14950</v>
      </c>
      <c r="I35" s="39">
        <v>0</v>
      </c>
      <c r="J35" s="39">
        <v>0</v>
      </c>
      <c r="K35" s="39">
        <v>0</v>
      </c>
      <c r="L35" s="39">
        <v>14950</v>
      </c>
      <c r="M35" s="39">
        <v>0</v>
      </c>
      <c r="N35" s="39">
        <v>0</v>
      </c>
      <c r="O35" s="39">
        <v>0</v>
      </c>
      <c r="P35" s="39">
        <v>0</v>
      </c>
      <c r="Q35" s="9"/>
    </row>
    <row r="36" spans="1:17" ht="36" customHeight="1">
      <c r="A36" s="138" t="s">
        <v>109</v>
      </c>
      <c r="B36" s="139"/>
      <c r="C36" s="61" t="s">
        <v>20</v>
      </c>
      <c r="D36" s="69"/>
      <c r="E36" s="98"/>
      <c r="F36" s="69"/>
      <c r="G36" s="70">
        <f t="shared" si="2"/>
        <v>14286</v>
      </c>
      <c r="H36" s="70">
        <f>SUM(I36:P36)</f>
        <v>14286</v>
      </c>
      <c r="I36" s="70">
        <v>0</v>
      </c>
      <c r="J36" s="70">
        <v>0</v>
      </c>
      <c r="K36" s="70">
        <v>0</v>
      </c>
      <c r="L36" s="70">
        <v>0</v>
      </c>
      <c r="M36" s="70">
        <f>13000+1286</f>
        <v>14286</v>
      </c>
      <c r="N36" s="70">
        <v>0</v>
      </c>
      <c r="O36" s="70">
        <v>0</v>
      </c>
      <c r="P36" s="70">
        <v>0</v>
      </c>
      <c r="Q36" s="9"/>
    </row>
    <row r="37" spans="1:17" ht="18.75" customHeight="1">
      <c r="A37" s="127" t="s">
        <v>127</v>
      </c>
      <c r="B37" s="127"/>
      <c r="C37" s="78"/>
      <c r="D37" s="79"/>
      <c r="E37" s="80"/>
      <c r="F37" s="79"/>
      <c r="G37" s="81">
        <f>G24</f>
        <v>104686</v>
      </c>
      <c r="H37" s="81">
        <f aca="true" t="shared" si="4" ref="H37:P37">H24</f>
        <v>104686</v>
      </c>
      <c r="I37" s="81">
        <f t="shared" si="4"/>
        <v>0</v>
      </c>
      <c r="J37" s="81">
        <f t="shared" si="4"/>
        <v>16000</v>
      </c>
      <c r="K37" s="81">
        <f t="shared" si="4"/>
        <v>31600</v>
      </c>
      <c r="L37" s="81">
        <f t="shared" si="4"/>
        <v>42800</v>
      </c>
      <c r="M37" s="81">
        <f t="shared" si="4"/>
        <v>14286</v>
      </c>
      <c r="N37" s="81">
        <f t="shared" si="4"/>
        <v>0</v>
      </c>
      <c r="O37" s="81">
        <f t="shared" si="4"/>
        <v>0</v>
      </c>
      <c r="P37" s="81">
        <f t="shared" si="4"/>
        <v>0</v>
      </c>
      <c r="Q37" s="9"/>
    </row>
    <row r="38" spans="1:17" ht="18.75" customHeight="1">
      <c r="A38" s="140" t="s">
        <v>128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2"/>
      <c r="Q38" s="9"/>
    </row>
    <row r="39" spans="1:17" ht="66.75" customHeight="1">
      <c r="A39" s="104" t="s">
        <v>130</v>
      </c>
      <c r="B39" s="105"/>
      <c r="C39" s="66"/>
      <c r="D39" s="67"/>
      <c r="E39" s="68"/>
      <c r="F39" s="67"/>
      <c r="G39" s="76">
        <f>G40+G46+G85+G89+G96</f>
        <v>37084.549999999996</v>
      </c>
      <c r="H39" s="76">
        <f aca="true" t="shared" si="5" ref="H39:P39">H40+H46+H85+H89+H96</f>
        <v>37084.549999999996</v>
      </c>
      <c r="I39" s="76">
        <f t="shared" si="5"/>
        <v>2592.3</v>
      </c>
      <c r="J39" s="76">
        <f t="shared" si="5"/>
        <v>3660.35</v>
      </c>
      <c r="K39" s="76">
        <f t="shared" si="5"/>
        <v>5476.6</v>
      </c>
      <c r="L39" s="76">
        <f t="shared" si="5"/>
        <v>1390</v>
      </c>
      <c r="M39" s="76">
        <f t="shared" si="5"/>
        <v>22237.9</v>
      </c>
      <c r="N39" s="76">
        <f t="shared" si="5"/>
        <v>1402.8999999999999</v>
      </c>
      <c r="O39" s="76">
        <f t="shared" si="5"/>
        <v>0</v>
      </c>
      <c r="P39" s="76">
        <f t="shared" si="5"/>
        <v>324.5</v>
      </c>
      <c r="Q39" s="9"/>
    </row>
    <row r="40" spans="1:17" ht="42.75" customHeight="1">
      <c r="A40" s="95" t="s">
        <v>129</v>
      </c>
      <c r="B40" s="96"/>
      <c r="C40" s="14"/>
      <c r="D40" s="12"/>
      <c r="E40" s="65"/>
      <c r="F40" s="10"/>
      <c r="G40" s="13">
        <f>G41+G42+G43+G45+G44</f>
        <v>7702.7</v>
      </c>
      <c r="H40" s="13">
        <f>H41+H42+H43+H45+H44</f>
        <v>7702.7</v>
      </c>
      <c r="I40" s="13">
        <f>I41</f>
        <v>1154.2</v>
      </c>
      <c r="J40" s="13">
        <f>J42</f>
        <v>300</v>
      </c>
      <c r="K40" s="13">
        <f>K43</f>
        <v>280</v>
      </c>
      <c r="L40" s="13">
        <f>L44</f>
        <v>700</v>
      </c>
      <c r="M40" s="13">
        <f>M45</f>
        <v>5268.5</v>
      </c>
      <c r="N40" s="13">
        <v>0</v>
      </c>
      <c r="O40" s="49">
        <v>0</v>
      </c>
      <c r="P40" s="49">
        <v>0</v>
      </c>
      <c r="Q40" s="9"/>
    </row>
    <row r="41" spans="1:17" ht="27.75" customHeight="1">
      <c r="A41" s="91" t="s">
        <v>44</v>
      </c>
      <c r="B41" s="92"/>
      <c r="C41" s="14" t="s">
        <v>16</v>
      </c>
      <c r="D41" s="12"/>
      <c r="E41" s="97" t="s">
        <v>5</v>
      </c>
      <c r="F41" s="10"/>
      <c r="G41" s="15">
        <f>H41</f>
        <v>1154.2</v>
      </c>
      <c r="H41" s="15">
        <f>I41+J41+K41+L41+N41</f>
        <v>1154.2</v>
      </c>
      <c r="I41" s="15">
        <v>1154.2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50">
        <v>0</v>
      </c>
      <c r="P41" s="50">
        <v>0</v>
      </c>
      <c r="Q41" s="9"/>
    </row>
    <row r="42" spans="1:17" ht="28.5" customHeight="1">
      <c r="A42" s="91" t="s">
        <v>37</v>
      </c>
      <c r="B42" s="92"/>
      <c r="C42" s="14" t="s">
        <v>17</v>
      </c>
      <c r="D42" s="12"/>
      <c r="E42" s="98"/>
      <c r="F42" s="10"/>
      <c r="G42" s="15">
        <v>300</v>
      </c>
      <c r="H42" s="15">
        <v>300</v>
      </c>
      <c r="I42" s="15">
        <v>0</v>
      </c>
      <c r="J42" s="15">
        <v>300</v>
      </c>
      <c r="K42" s="15">
        <v>0</v>
      </c>
      <c r="L42" s="15">
        <v>0</v>
      </c>
      <c r="M42" s="15">
        <v>0</v>
      </c>
      <c r="N42" s="15">
        <v>0</v>
      </c>
      <c r="O42" s="50">
        <v>0</v>
      </c>
      <c r="P42" s="50">
        <v>0</v>
      </c>
      <c r="Q42" s="9"/>
    </row>
    <row r="43" spans="1:17" ht="28.5" customHeight="1">
      <c r="A43" s="91" t="s">
        <v>64</v>
      </c>
      <c r="B43" s="92"/>
      <c r="C43" s="14" t="s">
        <v>18</v>
      </c>
      <c r="D43" s="12"/>
      <c r="E43" s="98"/>
      <c r="F43" s="10"/>
      <c r="G43" s="15">
        <f>H43</f>
        <v>280</v>
      </c>
      <c r="H43" s="15">
        <f>SUM(I43:K43)</f>
        <v>280</v>
      </c>
      <c r="I43" s="15">
        <v>0</v>
      </c>
      <c r="J43" s="15">
        <v>0</v>
      </c>
      <c r="K43" s="15">
        <v>280</v>
      </c>
      <c r="L43" s="15">
        <v>0</v>
      </c>
      <c r="M43" s="15">
        <v>0</v>
      </c>
      <c r="N43" s="15">
        <v>0</v>
      </c>
      <c r="O43" s="50">
        <v>0</v>
      </c>
      <c r="P43" s="50">
        <v>0</v>
      </c>
      <c r="Q43" s="9"/>
    </row>
    <row r="44" spans="1:17" ht="28.5" customHeight="1">
      <c r="A44" s="91" t="s">
        <v>99</v>
      </c>
      <c r="B44" s="92"/>
      <c r="C44" s="14" t="s">
        <v>19</v>
      </c>
      <c r="D44" s="12"/>
      <c r="E44" s="98"/>
      <c r="F44" s="10"/>
      <c r="G44" s="15">
        <f>H44</f>
        <v>700</v>
      </c>
      <c r="H44" s="15">
        <f>SUM(I44:P44)</f>
        <v>700</v>
      </c>
      <c r="I44" s="15">
        <v>0</v>
      </c>
      <c r="J44" s="15">
        <v>0</v>
      </c>
      <c r="K44" s="15">
        <v>0</v>
      </c>
      <c r="L44" s="15">
        <v>700</v>
      </c>
      <c r="M44" s="15">
        <v>0</v>
      </c>
      <c r="N44" s="15">
        <v>0</v>
      </c>
      <c r="O44" s="50">
        <v>0</v>
      </c>
      <c r="P44" s="50">
        <v>0</v>
      </c>
      <c r="Q44" s="9"/>
    </row>
    <row r="45" spans="1:17" ht="65.25" customHeight="1">
      <c r="A45" s="93" t="s">
        <v>149</v>
      </c>
      <c r="B45" s="94"/>
      <c r="C45" s="14" t="s">
        <v>20</v>
      </c>
      <c r="D45" s="12"/>
      <c r="E45" s="99"/>
      <c r="F45" s="10"/>
      <c r="G45" s="15">
        <f>H45</f>
        <v>5268.5</v>
      </c>
      <c r="H45" s="15">
        <f>SUM(I45:P45)</f>
        <v>5268.5</v>
      </c>
      <c r="I45" s="15">
        <v>0</v>
      </c>
      <c r="J45" s="15">
        <v>0</v>
      </c>
      <c r="K45" s="15">
        <v>0</v>
      </c>
      <c r="L45" s="15">
        <v>0</v>
      </c>
      <c r="M45" s="15">
        <f>4421.1+847.4</f>
        <v>5268.5</v>
      </c>
      <c r="N45" s="15">
        <v>0</v>
      </c>
      <c r="O45" s="50">
        <v>0</v>
      </c>
      <c r="P45" s="50">
        <v>0</v>
      </c>
      <c r="Q45" s="9"/>
    </row>
    <row r="46" spans="1:17" ht="27" customHeight="1">
      <c r="A46" s="122" t="s">
        <v>131</v>
      </c>
      <c r="B46" s="123"/>
      <c r="C46" s="52"/>
      <c r="D46" s="52"/>
      <c r="E46" s="71"/>
      <c r="F46" s="52"/>
      <c r="G46" s="13">
        <f>H46</f>
        <v>3843.1000000000004</v>
      </c>
      <c r="H46" s="13">
        <f>I46+J46+K46+L46+M46+N46+O46+P46</f>
        <v>3843.1000000000004</v>
      </c>
      <c r="I46" s="13">
        <f>SUM(I47:I84)</f>
        <v>623.1</v>
      </c>
      <c r="J46" s="13">
        <f aca="true" t="shared" si="6" ref="J46:P46">SUM(J47:J84)</f>
        <v>415.9</v>
      </c>
      <c r="K46" s="13">
        <f t="shared" si="6"/>
        <v>1767.6000000000001</v>
      </c>
      <c r="L46" s="13">
        <f t="shared" si="6"/>
        <v>100</v>
      </c>
      <c r="M46" s="13">
        <f t="shared" si="6"/>
        <v>300</v>
      </c>
      <c r="N46" s="13">
        <f t="shared" si="6"/>
        <v>312</v>
      </c>
      <c r="O46" s="13">
        <f t="shared" si="6"/>
        <v>0</v>
      </c>
      <c r="P46" s="13">
        <f t="shared" si="6"/>
        <v>324.5</v>
      </c>
      <c r="Q46" s="9"/>
    </row>
    <row r="47" spans="1:17" ht="17.25" customHeight="1">
      <c r="A47" s="93" t="s">
        <v>45</v>
      </c>
      <c r="B47" s="94"/>
      <c r="C47" s="53" t="s">
        <v>16</v>
      </c>
      <c r="D47" s="52"/>
      <c r="E47" s="145" t="s">
        <v>5</v>
      </c>
      <c r="F47" s="52"/>
      <c r="G47" s="51">
        <f>H47</f>
        <v>69.2</v>
      </c>
      <c r="H47" s="51">
        <f>I47</f>
        <v>69.2</v>
      </c>
      <c r="I47" s="51">
        <v>69.2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0">
        <v>0</v>
      </c>
      <c r="P47" s="50">
        <v>0</v>
      </c>
      <c r="Q47" s="9"/>
    </row>
    <row r="48" spans="1:17" ht="16.5" customHeight="1">
      <c r="A48" s="130" t="s">
        <v>46</v>
      </c>
      <c r="B48" s="130"/>
      <c r="C48" s="53" t="s">
        <v>16</v>
      </c>
      <c r="D48" s="54"/>
      <c r="E48" s="146"/>
      <c r="F48" s="55"/>
      <c r="G48" s="51">
        <f aca="true" t="shared" si="7" ref="G48:H53">H48</f>
        <v>64.6</v>
      </c>
      <c r="H48" s="51">
        <f t="shared" si="7"/>
        <v>64.6</v>
      </c>
      <c r="I48" s="56">
        <v>64.6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0">
        <v>0</v>
      </c>
      <c r="P48" s="50">
        <v>0</v>
      </c>
      <c r="Q48" s="9"/>
    </row>
    <row r="49" spans="1:17" ht="17.25" customHeight="1">
      <c r="A49" s="130" t="s">
        <v>47</v>
      </c>
      <c r="B49" s="130"/>
      <c r="C49" s="53" t="s">
        <v>16</v>
      </c>
      <c r="D49" s="54"/>
      <c r="E49" s="146"/>
      <c r="F49" s="55"/>
      <c r="G49" s="51">
        <f t="shared" si="7"/>
        <v>103.9</v>
      </c>
      <c r="H49" s="51">
        <f t="shared" si="7"/>
        <v>103.9</v>
      </c>
      <c r="I49" s="56">
        <v>103.9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0">
        <v>0</v>
      </c>
      <c r="P49" s="50">
        <v>0</v>
      </c>
      <c r="Q49" s="9"/>
    </row>
    <row r="50" spans="1:17" ht="15.75" customHeight="1">
      <c r="A50" s="130" t="s">
        <v>48</v>
      </c>
      <c r="B50" s="130"/>
      <c r="C50" s="53" t="s">
        <v>16</v>
      </c>
      <c r="D50" s="54"/>
      <c r="E50" s="146"/>
      <c r="F50" s="55"/>
      <c r="G50" s="51">
        <f t="shared" si="7"/>
        <v>115.4</v>
      </c>
      <c r="H50" s="51">
        <f t="shared" si="7"/>
        <v>115.4</v>
      </c>
      <c r="I50" s="56">
        <v>115.4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0">
        <v>0</v>
      </c>
      <c r="P50" s="50">
        <v>0</v>
      </c>
      <c r="Q50" s="9"/>
    </row>
    <row r="51" spans="1:17" ht="15.75" customHeight="1">
      <c r="A51" s="131" t="s">
        <v>49</v>
      </c>
      <c r="B51" s="132"/>
      <c r="C51" s="53" t="s">
        <v>16</v>
      </c>
      <c r="D51" s="54"/>
      <c r="E51" s="146"/>
      <c r="F51" s="55"/>
      <c r="G51" s="51">
        <f t="shared" si="7"/>
        <v>19.6</v>
      </c>
      <c r="H51" s="51">
        <f t="shared" si="7"/>
        <v>19.6</v>
      </c>
      <c r="I51" s="56">
        <v>19.6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0">
        <v>0</v>
      </c>
      <c r="P51" s="50">
        <v>0</v>
      </c>
      <c r="Q51" s="9"/>
    </row>
    <row r="52" spans="1:17" ht="18.75" customHeight="1">
      <c r="A52" s="131" t="s">
        <v>50</v>
      </c>
      <c r="B52" s="132"/>
      <c r="C52" s="53" t="s">
        <v>16</v>
      </c>
      <c r="D52" s="54"/>
      <c r="E52" s="146"/>
      <c r="F52" s="55"/>
      <c r="G52" s="51">
        <f t="shared" si="7"/>
        <v>132.7</v>
      </c>
      <c r="H52" s="51">
        <f t="shared" si="7"/>
        <v>132.7</v>
      </c>
      <c r="I52" s="56">
        <v>132.7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0">
        <v>0</v>
      </c>
      <c r="P52" s="50">
        <v>0</v>
      </c>
      <c r="Q52" s="9"/>
    </row>
    <row r="53" spans="1:17" ht="19.5" customHeight="1">
      <c r="A53" s="93" t="s">
        <v>51</v>
      </c>
      <c r="B53" s="94"/>
      <c r="C53" s="53" t="s">
        <v>16</v>
      </c>
      <c r="D53" s="54"/>
      <c r="E53" s="146"/>
      <c r="F53" s="55"/>
      <c r="G53" s="51">
        <f t="shared" si="7"/>
        <v>117.7</v>
      </c>
      <c r="H53" s="51">
        <v>117.7</v>
      </c>
      <c r="I53" s="51">
        <v>117.7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0">
        <v>0</v>
      </c>
      <c r="P53" s="50">
        <v>0</v>
      </c>
      <c r="Q53" s="9"/>
    </row>
    <row r="54" spans="1:17" ht="18" customHeight="1">
      <c r="A54" s="93" t="s">
        <v>40</v>
      </c>
      <c r="B54" s="94"/>
      <c r="C54" s="53" t="s">
        <v>17</v>
      </c>
      <c r="D54" s="54"/>
      <c r="E54" s="146"/>
      <c r="F54" s="55"/>
      <c r="G54" s="51">
        <f>H54</f>
        <v>55</v>
      </c>
      <c r="H54" s="51">
        <f>J54</f>
        <v>55</v>
      </c>
      <c r="I54" s="51">
        <v>0</v>
      </c>
      <c r="J54" s="51">
        <v>55</v>
      </c>
      <c r="K54" s="51">
        <v>0</v>
      </c>
      <c r="L54" s="51">
        <v>0</v>
      </c>
      <c r="M54" s="51">
        <v>0</v>
      </c>
      <c r="N54" s="51">
        <v>0</v>
      </c>
      <c r="O54" s="50">
        <v>0</v>
      </c>
      <c r="P54" s="50">
        <v>0</v>
      </c>
      <c r="Q54" s="9"/>
    </row>
    <row r="55" spans="1:17" ht="22.5" customHeight="1">
      <c r="A55" s="93" t="s">
        <v>61</v>
      </c>
      <c r="B55" s="94"/>
      <c r="C55" s="53" t="s">
        <v>17</v>
      </c>
      <c r="D55" s="54"/>
      <c r="E55" s="146"/>
      <c r="F55" s="55"/>
      <c r="G55" s="51">
        <f>H55</f>
        <v>40.6</v>
      </c>
      <c r="H55" s="51">
        <f>J55</f>
        <v>40.6</v>
      </c>
      <c r="I55" s="51">
        <v>0</v>
      </c>
      <c r="J55" s="51">
        <v>40.6</v>
      </c>
      <c r="K55" s="51">
        <v>0</v>
      </c>
      <c r="L55" s="51">
        <v>0</v>
      </c>
      <c r="M55" s="51">
        <v>0</v>
      </c>
      <c r="N55" s="51">
        <v>0</v>
      </c>
      <c r="O55" s="50">
        <v>0</v>
      </c>
      <c r="P55" s="50">
        <v>0</v>
      </c>
      <c r="Q55" s="9"/>
    </row>
    <row r="56" spans="1:18" ht="21" customHeight="1">
      <c r="A56" s="93" t="s">
        <v>60</v>
      </c>
      <c r="B56" s="94"/>
      <c r="C56" s="53" t="s">
        <v>17</v>
      </c>
      <c r="D56" s="54"/>
      <c r="E56" s="146"/>
      <c r="F56" s="55"/>
      <c r="G56" s="51">
        <f>H56</f>
        <v>119.5</v>
      </c>
      <c r="H56" s="51">
        <f>J56</f>
        <v>119.5</v>
      </c>
      <c r="I56" s="51">
        <v>0</v>
      </c>
      <c r="J56" s="51">
        <v>119.5</v>
      </c>
      <c r="K56" s="51">
        <v>0</v>
      </c>
      <c r="L56" s="51">
        <v>0</v>
      </c>
      <c r="M56" s="51">
        <v>0</v>
      </c>
      <c r="N56" s="51">
        <v>0</v>
      </c>
      <c r="O56" s="50">
        <v>0</v>
      </c>
      <c r="P56" s="50">
        <v>0</v>
      </c>
      <c r="Q56" s="9"/>
      <c r="R56" s="18"/>
    </row>
    <row r="57" spans="1:17" ht="18" customHeight="1">
      <c r="A57" s="93" t="s">
        <v>59</v>
      </c>
      <c r="B57" s="94"/>
      <c r="C57" s="53" t="s">
        <v>17</v>
      </c>
      <c r="D57" s="54"/>
      <c r="E57" s="146"/>
      <c r="F57" s="55"/>
      <c r="G57" s="51">
        <f>H57</f>
        <v>112.3</v>
      </c>
      <c r="H57" s="51">
        <f>J57</f>
        <v>112.3</v>
      </c>
      <c r="I57" s="51">
        <v>0</v>
      </c>
      <c r="J57" s="51">
        <v>112.3</v>
      </c>
      <c r="K57" s="51">
        <v>0</v>
      </c>
      <c r="L57" s="51">
        <v>0</v>
      </c>
      <c r="M57" s="51">
        <v>0</v>
      </c>
      <c r="N57" s="51">
        <v>0</v>
      </c>
      <c r="O57" s="50">
        <v>0</v>
      </c>
      <c r="P57" s="50">
        <v>0</v>
      </c>
      <c r="Q57" s="9"/>
    </row>
    <row r="58" spans="1:17" ht="18" customHeight="1">
      <c r="A58" s="93" t="s">
        <v>41</v>
      </c>
      <c r="B58" s="94"/>
      <c r="C58" s="53" t="s">
        <v>17</v>
      </c>
      <c r="D58" s="54"/>
      <c r="E58" s="146"/>
      <c r="F58" s="55"/>
      <c r="G58" s="51">
        <f>H58</f>
        <v>39.5</v>
      </c>
      <c r="H58" s="51">
        <f>J58</f>
        <v>39.5</v>
      </c>
      <c r="I58" s="51">
        <v>0</v>
      </c>
      <c r="J58" s="51">
        <v>39.5</v>
      </c>
      <c r="K58" s="51">
        <v>0</v>
      </c>
      <c r="L58" s="51">
        <v>0</v>
      </c>
      <c r="M58" s="51">
        <v>0</v>
      </c>
      <c r="N58" s="51">
        <v>0</v>
      </c>
      <c r="O58" s="50">
        <v>0</v>
      </c>
      <c r="P58" s="50">
        <v>0</v>
      </c>
      <c r="Q58" s="9"/>
    </row>
    <row r="59" spans="1:18" ht="21" customHeight="1">
      <c r="A59" s="93" t="s">
        <v>62</v>
      </c>
      <c r="B59" s="94"/>
      <c r="C59" s="53" t="s">
        <v>17</v>
      </c>
      <c r="D59" s="54"/>
      <c r="E59" s="146"/>
      <c r="F59" s="55"/>
      <c r="G59" s="51">
        <v>49</v>
      </c>
      <c r="H59" s="51">
        <v>49</v>
      </c>
      <c r="I59" s="51">
        <v>0</v>
      </c>
      <c r="J59" s="51">
        <v>49</v>
      </c>
      <c r="K59" s="51">
        <v>0</v>
      </c>
      <c r="L59" s="51">
        <v>0</v>
      </c>
      <c r="M59" s="51">
        <v>0</v>
      </c>
      <c r="N59" s="51">
        <v>0</v>
      </c>
      <c r="O59" s="50">
        <v>0</v>
      </c>
      <c r="P59" s="50">
        <v>0</v>
      </c>
      <c r="Q59" s="9"/>
      <c r="R59" s="2" t="s">
        <v>24</v>
      </c>
    </row>
    <row r="60" spans="1:18" ht="21" customHeight="1">
      <c r="A60" s="93" t="s">
        <v>61</v>
      </c>
      <c r="B60" s="94"/>
      <c r="C60" s="53" t="s">
        <v>18</v>
      </c>
      <c r="D60" s="54"/>
      <c r="E60" s="146"/>
      <c r="F60" s="55"/>
      <c r="G60" s="51">
        <f aca="true" t="shared" si="8" ref="G60:G83">H60</f>
        <v>220</v>
      </c>
      <c r="H60" s="51">
        <f>K60</f>
        <v>220</v>
      </c>
      <c r="I60" s="51">
        <v>0</v>
      </c>
      <c r="J60" s="51">
        <v>0</v>
      </c>
      <c r="K60" s="51">
        <v>220</v>
      </c>
      <c r="L60" s="51">
        <v>0</v>
      </c>
      <c r="M60" s="51">
        <v>0</v>
      </c>
      <c r="N60" s="51">
        <v>0</v>
      </c>
      <c r="O60" s="50">
        <v>0</v>
      </c>
      <c r="P60" s="50">
        <v>0</v>
      </c>
      <c r="Q60" s="9"/>
      <c r="R60" s="2"/>
    </row>
    <row r="61" spans="1:18" ht="21" customHeight="1">
      <c r="A61" s="93" t="s">
        <v>86</v>
      </c>
      <c r="B61" s="94"/>
      <c r="C61" s="53" t="s">
        <v>18</v>
      </c>
      <c r="D61" s="54"/>
      <c r="E61" s="146"/>
      <c r="F61" s="55"/>
      <c r="G61" s="51">
        <f t="shared" si="8"/>
        <v>87.2</v>
      </c>
      <c r="H61" s="51">
        <f>K61</f>
        <v>87.2</v>
      </c>
      <c r="I61" s="51">
        <v>0</v>
      </c>
      <c r="J61" s="51">
        <v>0</v>
      </c>
      <c r="K61" s="51">
        <v>87.2</v>
      </c>
      <c r="L61" s="51">
        <v>0</v>
      </c>
      <c r="M61" s="51">
        <v>0</v>
      </c>
      <c r="N61" s="51">
        <v>0</v>
      </c>
      <c r="O61" s="50">
        <v>0</v>
      </c>
      <c r="P61" s="50">
        <v>0</v>
      </c>
      <c r="Q61" s="9"/>
      <c r="R61" s="2"/>
    </row>
    <row r="62" spans="1:18" ht="21" customHeight="1">
      <c r="A62" s="93" t="s">
        <v>78</v>
      </c>
      <c r="B62" s="94"/>
      <c r="C62" s="53" t="s">
        <v>18</v>
      </c>
      <c r="D62" s="54"/>
      <c r="E62" s="146"/>
      <c r="F62" s="55"/>
      <c r="G62" s="51">
        <f t="shared" si="8"/>
        <v>138.2</v>
      </c>
      <c r="H62" s="51">
        <f aca="true" t="shared" si="9" ref="H62:H75">SUM(I62:K62)</f>
        <v>138.2</v>
      </c>
      <c r="I62" s="51">
        <v>0</v>
      </c>
      <c r="J62" s="51">
        <v>0</v>
      </c>
      <c r="K62" s="51">
        <v>138.2</v>
      </c>
      <c r="L62" s="51">
        <v>0</v>
      </c>
      <c r="M62" s="51">
        <v>0</v>
      </c>
      <c r="N62" s="51">
        <v>0</v>
      </c>
      <c r="O62" s="50">
        <v>0</v>
      </c>
      <c r="P62" s="50">
        <v>0</v>
      </c>
      <c r="Q62" s="9"/>
      <c r="R62" s="2"/>
    </row>
    <row r="63" spans="1:18" ht="21" customHeight="1">
      <c r="A63" s="93" t="s">
        <v>65</v>
      </c>
      <c r="B63" s="94"/>
      <c r="C63" s="53" t="s">
        <v>18</v>
      </c>
      <c r="D63" s="54"/>
      <c r="E63" s="146"/>
      <c r="F63" s="55"/>
      <c r="G63" s="51">
        <f t="shared" si="8"/>
        <v>66.1</v>
      </c>
      <c r="H63" s="51">
        <f t="shared" si="9"/>
        <v>66.1</v>
      </c>
      <c r="I63" s="51">
        <v>0</v>
      </c>
      <c r="J63" s="51">
        <v>0</v>
      </c>
      <c r="K63" s="51">
        <v>66.1</v>
      </c>
      <c r="L63" s="51">
        <v>0</v>
      </c>
      <c r="M63" s="51">
        <v>0</v>
      </c>
      <c r="N63" s="51">
        <v>0</v>
      </c>
      <c r="O63" s="50">
        <v>0</v>
      </c>
      <c r="P63" s="50">
        <v>0</v>
      </c>
      <c r="Q63" s="9"/>
      <c r="R63" s="2"/>
    </row>
    <row r="64" spans="1:18" ht="21" customHeight="1">
      <c r="A64" s="93" t="s">
        <v>80</v>
      </c>
      <c r="B64" s="94"/>
      <c r="C64" s="53" t="s">
        <v>18</v>
      </c>
      <c r="D64" s="54"/>
      <c r="E64" s="146"/>
      <c r="F64" s="55"/>
      <c r="G64" s="51">
        <f t="shared" si="8"/>
        <v>81.2</v>
      </c>
      <c r="H64" s="51">
        <f t="shared" si="9"/>
        <v>81.2</v>
      </c>
      <c r="I64" s="51">
        <v>0</v>
      </c>
      <c r="J64" s="51">
        <v>0</v>
      </c>
      <c r="K64" s="51">
        <v>81.2</v>
      </c>
      <c r="L64" s="51">
        <v>0</v>
      </c>
      <c r="M64" s="51">
        <v>0</v>
      </c>
      <c r="N64" s="51">
        <v>0</v>
      </c>
      <c r="O64" s="50">
        <v>0</v>
      </c>
      <c r="P64" s="50">
        <v>0</v>
      </c>
      <c r="Q64" s="9"/>
      <c r="R64" s="2"/>
    </row>
    <row r="65" spans="1:18" ht="21" customHeight="1">
      <c r="A65" s="93" t="s">
        <v>79</v>
      </c>
      <c r="B65" s="94"/>
      <c r="C65" s="53" t="s">
        <v>18</v>
      </c>
      <c r="D65" s="54"/>
      <c r="E65" s="146"/>
      <c r="F65" s="55"/>
      <c r="G65" s="51">
        <f t="shared" si="8"/>
        <v>93.2</v>
      </c>
      <c r="H65" s="51">
        <f t="shared" si="9"/>
        <v>93.2</v>
      </c>
      <c r="I65" s="51">
        <v>0</v>
      </c>
      <c r="J65" s="51">
        <v>0</v>
      </c>
      <c r="K65" s="51">
        <v>93.2</v>
      </c>
      <c r="L65" s="51">
        <v>0</v>
      </c>
      <c r="M65" s="51">
        <v>0</v>
      </c>
      <c r="N65" s="51">
        <v>0</v>
      </c>
      <c r="O65" s="50">
        <v>0</v>
      </c>
      <c r="P65" s="50">
        <v>0</v>
      </c>
      <c r="Q65" s="9"/>
      <c r="R65" s="2"/>
    </row>
    <row r="66" spans="1:18" ht="21" customHeight="1">
      <c r="A66" s="93" t="s">
        <v>41</v>
      </c>
      <c r="B66" s="94"/>
      <c r="C66" s="53" t="s">
        <v>18</v>
      </c>
      <c r="D66" s="54"/>
      <c r="E66" s="146"/>
      <c r="F66" s="55"/>
      <c r="G66" s="51">
        <f t="shared" si="8"/>
        <v>45.1</v>
      </c>
      <c r="H66" s="51">
        <f t="shared" si="9"/>
        <v>45.1</v>
      </c>
      <c r="I66" s="51">
        <v>0</v>
      </c>
      <c r="J66" s="51">
        <v>0</v>
      </c>
      <c r="K66" s="51">
        <v>45.1</v>
      </c>
      <c r="L66" s="51">
        <v>0</v>
      </c>
      <c r="M66" s="51">
        <v>0</v>
      </c>
      <c r="N66" s="51">
        <v>0</v>
      </c>
      <c r="O66" s="50">
        <v>0</v>
      </c>
      <c r="P66" s="50">
        <v>0</v>
      </c>
      <c r="Q66" s="9"/>
      <c r="R66" s="2"/>
    </row>
    <row r="67" spans="1:18" ht="24.75" customHeight="1">
      <c r="A67" s="93" t="s">
        <v>87</v>
      </c>
      <c r="B67" s="94"/>
      <c r="C67" s="53" t="s">
        <v>18</v>
      </c>
      <c r="D67" s="54"/>
      <c r="E67" s="146"/>
      <c r="F67" s="55"/>
      <c r="G67" s="51">
        <f t="shared" si="8"/>
        <v>132.9</v>
      </c>
      <c r="H67" s="51">
        <f t="shared" si="9"/>
        <v>132.9</v>
      </c>
      <c r="I67" s="51">
        <v>0</v>
      </c>
      <c r="J67" s="51">
        <v>0</v>
      </c>
      <c r="K67" s="51">
        <v>132.9</v>
      </c>
      <c r="L67" s="51">
        <v>0</v>
      </c>
      <c r="M67" s="51">
        <v>0</v>
      </c>
      <c r="N67" s="51">
        <v>0</v>
      </c>
      <c r="O67" s="50">
        <v>0</v>
      </c>
      <c r="P67" s="50">
        <v>0</v>
      </c>
      <c r="Q67" s="9"/>
      <c r="R67" s="2"/>
    </row>
    <row r="68" spans="1:18" ht="21" customHeight="1">
      <c r="A68" s="93" t="s">
        <v>81</v>
      </c>
      <c r="B68" s="94"/>
      <c r="C68" s="53" t="s">
        <v>18</v>
      </c>
      <c r="D68" s="54"/>
      <c r="E68" s="146"/>
      <c r="F68" s="55"/>
      <c r="G68" s="51">
        <f t="shared" si="8"/>
        <v>37.2</v>
      </c>
      <c r="H68" s="51">
        <f t="shared" si="9"/>
        <v>37.2</v>
      </c>
      <c r="I68" s="51">
        <v>0</v>
      </c>
      <c r="J68" s="51">
        <v>0</v>
      </c>
      <c r="K68" s="51">
        <v>37.2</v>
      </c>
      <c r="L68" s="51">
        <v>0</v>
      </c>
      <c r="M68" s="51">
        <v>0</v>
      </c>
      <c r="N68" s="51">
        <v>0</v>
      </c>
      <c r="O68" s="50">
        <v>0</v>
      </c>
      <c r="P68" s="50">
        <v>0</v>
      </c>
      <c r="Q68" s="9"/>
      <c r="R68" s="2"/>
    </row>
    <row r="69" spans="1:18" ht="21" customHeight="1">
      <c r="A69" s="93" t="s">
        <v>82</v>
      </c>
      <c r="B69" s="94"/>
      <c r="C69" s="53" t="s">
        <v>18</v>
      </c>
      <c r="D69" s="54"/>
      <c r="E69" s="146"/>
      <c r="F69" s="55"/>
      <c r="G69" s="51">
        <f t="shared" si="8"/>
        <v>138.2</v>
      </c>
      <c r="H69" s="51">
        <f t="shared" si="9"/>
        <v>138.2</v>
      </c>
      <c r="I69" s="51">
        <v>0</v>
      </c>
      <c r="J69" s="51">
        <v>0</v>
      </c>
      <c r="K69" s="51">
        <v>138.2</v>
      </c>
      <c r="L69" s="51">
        <v>0</v>
      </c>
      <c r="M69" s="51">
        <v>0</v>
      </c>
      <c r="N69" s="51">
        <v>0</v>
      </c>
      <c r="O69" s="50">
        <v>0</v>
      </c>
      <c r="P69" s="50">
        <v>0</v>
      </c>
      <c r="Q69" s="9"/>
      <c r="R69" s="2"/>
    </row>
    <row r="70" spans="1:18" ht="21" customHeight="1">
      <c r="A70" s="93" t="s">
        <v>89</v>
      </c>
      <c r="B70" s="94"/>
      <c r="C70" s="53" t="s">
        <v>18</v>
      </c>
      <c r="D70" s="54"/>
      <c r="E70" s="146"/>
      <c r="F70" s="55"/>
      <c r="G70" s="51">
        <f>H70</f>
        <v>202</v>
      </c>
      <c r="H70" s="51">
        <f>SUM(I70:P70)</f>
        <v>202</v>
      </c>
      <c r="I70" s="51">
        <v>0</v>
      </c>
      <c r="J70" s="51">
        <v>0</v>
      </c>
      <c r="K70" s="51">
        <v>202</v>
      </c>
      <c r="L70" s="51">
        <v>0</v>
      </c>
      <c r="M70" s="51">
        <v>0</v>
      </c>
      <c r="N70" s="51">
        <v>0</v>
      </c>
      <c r="O70" s="50">
        <v>0</v>
      </c>
      <c r="P70" s="50">
        <v>0</v>
      </c>
      <c r="Q70" s="9"/>
      <c r="R70" s="2"/>
    </row>
    <row r="71" spans="1:18" ht="21" customHeight="1">
      <c r="A71" s="93" t="s">
        <v>90</v>
      </c>
      <c r="B71" s="94"/>
      <c r="C71" s="53" t="s">
        <v>18</v>
      </c>
      <c r="D71" s="54"/>
      <c r="E71" s="146"/>
      <c r="F71" s="55"/>
      <c r="G71" s="51">
        <f>H71</f>
        <v>132.9</v>
      </c>
      <c r="H71" s="51">
        <f>SUM(I71:P71)</f>
        <v>132.9</v>
      </c>
      <c r="I71" s="51">
        <v>0</v>
      </c>
      <c r="J71" s="51">
        <v>0</v>
      </c>
      <c r="K71" s="51">
        <v>132.9</v>
      </c>
      <c r="L71" s="51">
        <v>0</v>
      </c>
      <c r="M71" s="51">
        <v>0</v>
      </c>
      <c r="N71" s="51">
        <v>0</v>
      </c>
      <c r="O71" s="50">
        <v>0</v>
      </c>
      <c r="P71" s="50">
        <v>0</v>
      </c>
      <c r="Q71" s="9"/>
      <c r="R71" s="2"/>
    </row>
    <row r="72" spans="1:18" ht="21" customHeight="1">
      <c r="A72" s="93" t="s">
        <v>88</v>
      </c>
      <c r="B72" s="94"/>
      <c r="C72" s="53" t="s">
        <v>18</v>
      </c>
      <c r="D72" s="54"/>
      <c r="E72" s="146"/>
      <c r="F72" s="55"/>
      <c r="G72" s="51">
        <f t="shared" si="8"/>
        <v>103.7</v>
      </c>
      <c r="H72" s="51">
        <f t="shared" si="9"/>
        <v>103.7</v>
      </c>
      <c r="I72" s="51">
        <v>0</v>
      </c>
      <c r="J72" s="51">
        <v>0</v>
      </c>
      <c r="K72" s="51">
        <v>103.7</v>
      </c>
      <c r="L72" s="51">
        <v>0</v>
      </c>
      <c r="M72" s="51">
        <v>0</v>
      </c>
      <c r="N72" s="51">
        <v>0</v>
      </c>
      <c r="O72" s="50">
        <v>0</v>
      </c>
      <c r="P72" s="50">
        <v>0</v>
      </c>
      <c r="Q72" s="9"/>
      <c r="R72" s="2"/>
    </row>
    <row r="73" spans="1:18" ht="21" customHeight="1">
      <c r="A73" s="93" t="s">
        <v>83</v>
      </c>
      <c r="B73" s="94"/>
      <c r="C73" s="53" t="s">
        <v>18</v>
      </c>
      <c r="D73" s="54"/>
      <c r="E73" s="146"/>
      <c r="F73" s="55"/>
      <c r="G73" s="51">
        <f t="shared" si="8"/>
        <v>212.6</v>
      </c>
      <c r="H73" s="51">
        <f t="shared" si="9"/>
        <v>212.6</v>
      </c>
      <c r="I73" s="51">
        <v>0</v>
      </c>
      <c r="J73" s="51">
        <v>0</v>
      </c>
      <c r="K73" s="51">
        <v>212.6</v>
      </c>
      <c r="L73" s="51">
        <v>0</v>
      </c>
      <c r="M73" s="51">
        <v>0</v>
      </c>
      <c r="N73" s="51">
        <v>0</v>
      </c>
      <c r="O73" s="50">
        <v>0</v>
      </c>
      <c r="P73" s="50">
        <v>0</v>
      </c>
      <c r="Q73" s="9"/>
      <c r="R73" s="2"/>
    </row>
    <row r="74" spans="1:18" ht="21" customHeight="1">
      <c r="A74" s="93" t="s">
        <v>85</v>
      </c>
      <c r="B74" s="94"/>
      <c r="C74" s="53" t="s">
        <v>18</v>
      </c>
      <c r="D74" s="54"/>
      <c r="E74" s="146"/>
      <c r="F74" s="55"/>
      <c r="G74" s="51">
        <f t="shared" si="8"/>
        <v>26.6</v>
      </c>
      <c r="H74" s="51">
        <f t="shared" si="9"/>
        <v>26.6</v>
      </c>
      <c r="I74" s="51">
        <v>0</v>
      </c>
      <c r="J74" s="51">
        <v>0</v>
      </c>
      <c r="K74" s="51">
        <v>26.6</v>
      </c>
      <c r="L74" s="51">
        <v>0</v>
      </c>
      <c r="M74" s="51">
        <v>0</v>
      </c>
      <c r="N74" s="51">
        <v>0</v>
      </c>
      <c r="O74" s="50">
        <v>0</v>
      </c>
      <c r="P74" s="50">
        <v>0</v>
      </c>
      <c r="Q74" s="9"/>
      <c r="R74" s="2"/>
    </row>
    <row r="75" spans="1:18" ht="21" customHeight="1">
      <c r="A75" s="93" t="s">
        <v>84</v>
      </c>
      <c r="B75" s="94"/>
      <c r="C75" s="53" t="s">
        <v>18</v>
      </c>
      <c r="D75" s="54"/>
      <c r="E75" s="146"/>
      <c r="F75" s="55"/>
      <c r="G75" s="51">
        <f t="shared" si="8"/>
        <v>50.5</v>
      </c>
      <c r="H75" s="51">
        <f t="shared" si="9"/>
        <v>50.5</v>
      </c>
      <c r="I75" s="51">
        <v>0</v>
      </c>
      <c r="J75" s="51">
        <v>0</v>
      </c>
      <c r="K75" s="51">
        <v>50.5</v>
      </c>
      <c r="L75" s="51">
        <v>0</v>
      </c>
      <c r="M75" s="51">
        <v>0</v>
      </c>
      <c r="N75" s="51">
        <v>0</v>
      </c>
      <c r="O75" s="50">
        <v>0</v>
      </c>
      <c r="P75" s="50">
        <v>0</v>
      </c>
      <c r="Q75" s="9"/>
      <c r="R75" s="2"/>
    </row>
    <row r="76" spans="1:18" ht="21" customHeight="1">
      <c r="A76" s="93" t="s">
        <v>105</v>
      </c>
      <c r="B76" s="94"/>
      <c r="C76" s="53" t="s">
        <v>19</v>
      </c>
      <c r="D76" s="54"/>
      <c r="E76" s="146"/>
      <c r="F76" s="55"/>
      <c r="G76" s="51">
        <f t="shared" si="8"/>
        <v>40</v>
      </c>
      <c r="H76" s="51">
        <f aca="true" t="shared" si="10" ref="H76:H82">SUM(I76:P76)</f>
        <v>40</v>
      </c>
      <c r="I76" s="51">
        <v>0</v>
      </c>
      <c r="J76" s="51">
        <v>0</v>
      </c>
      <c r="K76" s="51">
        <v>0</v>
      </c>
      <c r="L76" s="51">
        <v>40</v>
      </c>
      <c r="M76" s="51">
        <v>0</v>
      </c>
      <c r="N76" s="51">
        <v>0</v>
      </c>
      <c r="O76" s="50">
        <v>0</v>
      </c>
      <c r="P76" s="50">
        <v>0</v>
      </c>
      <c r="Q76" s="9"/>
      <c r="R76" s="2"/>
    </row>
    <row r="77" spans="1:18" ht="21" customHeight="1">
      <c r="A77" s="93" t="s">
        <v>106</v>
      </c>
      <c r="B77" s="94"/>
      <c r="C77" s="53" t="s">
        <v>19</v>
      </c>
      <c r="D77" s="54"/>
      <c r="E77" s="146"/>
      <c r="F77" s="55"/>
      <c r="G77" s="51">
        <f t="shared" si="8"/>
        <v>17.5</v>
      </c>
      <c r="H77" s="51">
        <f t="shared" si="10"/>
        <v>17.5</v>
      </c>
      <c r="I77" s="51">
        <v>0</v>
      </c>
      <c r="J77" s="51">
        <v>0</v>
      </c>
      <c r="K77" s="51">
        <v>0</v>
      </c>
      <c r="L77" s="51">
        <v>17.5</v>
      </c>
      <c r="M77" s="51">
        <v>0</v>
      </c>
      <c r="N77" s="51">
        <v>0</v>
      </c>
      <c r="O77" s="50">
        <v>0</v>
      </c>
      <c r="P77" s="50">
        <v>0</v>
      </c>
      <c r="Q77" s="9"/>
      <c r="R77" s="2"/>
    </row>
    <row r="78" spans="1:18" ht="21" customHeight="1">
      <c r="A78" s="93" t="s">
        <v>92</v>
      </c>
      <c r="B78" s="94"/>
      <c r="C78" s="53" t="s">
        <v>19</v>
      </c>
      <c r="D78" s="54"/>
      <c r="E78" s="146"/>
      <c r="F78" s="55"/>
      <c r="G78" s="51">
        <f t="shared" si="8"/>
        <v>42.5</v>
      </c>
      <c r="H78" s="51">
        <f t="shared" si="10"/>
        <v>42.5</v>
      </c>
      <c r="I78" s="51">
        <v>0</v>
      </c>
      <c r="J78" s="51">
        <v>0</v>
      </c>
      <c r="K78" s="51">
        <v>0</v>
      </c>
      <c r="L78" s="51">
        <v>42.5</v>
      </c>
      <c r="M78" s="51">
        <v>0</v>
      </c>
      <c r="N78" s="51">
        <v>0</v>
      </c>
      <c r="O78" s="50">
        <v>0</v>
      </c>
      <c r="P78" s="50">
        <v>0</v>
      </c>
      <c r="Q78" s="9"/>
      <c r="R78" s="2"/>
    </row>
    <row r="79" spans="1:18" ht="21" customHeight="1">
      <c r="A79" s="93" t="s">
        <v>113</v>
      </c>
      <c r="B79" s="94"/>
      <c r="C79" s="53" t="s">
        <v>54</v>
      </c>
      <c r="D79" s="54"/>
      <c r="E79" s="146"/>
      <c r="F79" s="55"/>
      <c r="G79" s="51">
        <f t="shared" si="8"/>
        <v>120</v>
      </c>
      <c r="H79" s="51">
        <f t="shared" si="10"/>
        <v>120</v>
      </c>
      <c r="I79" s="51">
        <v>0</v>
      </c>
      <c r="J79" s="51">
        <v>0</v>
      </c>
      <c r="K79" s="51">
        <v>0</v>
      </c>
      <c r="L79" s="51">
        <v>0</v>
      </c>
      <c r="M79" s="51">
        <v>120</v>
      </c>
      <c r="N79" s="51">
        <v>0</v>
      </c>
      <c r="O79" s="50">
        <v>0</v>
      </c>
      <c r="P79" s="50">
        <v>0</v>
      </c>
      <c r="Q79" s="9"/>
      <c r="R79" s="2"/>
    </row>
    <row r="80" spans="1:18" ht="21" customHeight="1">
      <c r="A80" s="93" t="s">
        <v>92</v>
      </c>
      <c r="B80" s="94"/>
      <c r="C80" s="53" t="s">
        <v>54</v>
      </c>
      <c r="D80" s="54"/>
      <c r="E80" s="146"/>
      <c r="F80" s="55"/>
      <c r="G80" s="51">
        <f t="shared" si="8"/>
        <v>180</v>
      </c>
      <c r="H80" s="51">
        <f t="shared" si="10"/>
        <v>180</v>
      </c>
      <c r="I80" s="51">
        <v>0</v>
      </c>
      <c r="J80" s="51">
        <v>0</v>
      </c>
      <c r="K80" s="51">
        <v>0</v>
      </c>
      <c r="L80" s="51">
        <v>0</v>
      </c>
      <c r="M80" s="51">
        <v>180</v>
      </c>
      <c r="N80" s="51">
        <v>0</v>
      </c>
      <c r="O80" s="50">
        <v>0</v>
      </c>
      <c r="P80" s="50">
        <v>0</v>
      </c>
      <c r="Q80" s="9"/>
      <c r="R80" s="2"/>
    </row>
    <row r="81" spans="1:18" ht="21" customHeight="1">
      <c r="A81" s="93" t="s">
        <v>93</v>
      </c>
      <c r="B81" s="94"/>
      <c r="C81" s="53" t="s">
        <v>72</v>
      </c>
      <c r="D81" s="54"/>
      <c r="E81" s="146"/>
      <c r="F81" s="55"/>
      <c r="G81" s="51">
        <f t="shared" si="8"/>
        <v>250</v>
      </c>
      <c r="H81" s="51">
        <f t="shared" si="10"/>
        <v>250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250</v>
      </c>
      <c r="O81" s="50">
        <v>0</v>
      </c>
      <c r="P81" s="50">
        <v>0</v>
      </c>
      <c r="Q81" s="9"/>
      <c r="R81" s="2"/>
    </row>
    <row r="82" spans="1:18" ht="21" customHeight="1">
      <c r="A82" s="93" t="s">
        <v>94</v>
      </c>
      <c r="B82" s="94"/>
      <c r="C82" s="53" t="s">
        <v>72</v>
      </c>
      <c r="D82" s="54"/>
      <c r="E82" s="146"/>
      <c r="F82" s="55"/>
      <c r="G82" s="51">
        <f t="shared" si="8"/>
        <v>62</v>
      </c>
      <c r="H82" s="51">
        <f t="shared" si="10"/>
        <v>62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62</v>
      </c>
      <c r="O82" s="50">
        <v>0</v>
      </c>
      <c r="P82" s="50">
        <v>0</v>
      </c>
      <c r="Q82" s="9"/>
      <c r="R82" s="2"/>
    </row>
    <row r="83" spans="1:18" ht="21" customHeight="1">
      <c r="A83" s="93" t="s">
        <v>132</v>
      </c>
      <c r="B83" s="94"/>
      <c r="C83" s="53" t="s">
        <v>73</v>
      </c>
      <c r="D83" s="54"/>
      <c r="E83" s="146"/>
      <c r="F83" s="55"/>
      <c r="G83" s="51">
        <f t="shared" si="8"/>
        <v>195</v>
      </c>
      <c r="H83" s="51">
        <f>SUM(I83:P83)</f>
        <v>195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0">
        <v>195</v>
      </c>
      <c r="Q83" s="9"/>
      <c r="R83" s="2"/>
    </row>
    <row r="84" spans="1:18" ht="21" customHeight="1">
      <c r="A84" s="93" t="s">
        <v>133</v>
      </c>
      <c r="B84" s="94"/>
      <c r="C84" s="53" t="s">
        <v>73</v>
      </c>
      <c r="D84" s="54"/>
      <c r="E84" s="147"/>
      <c r="F84" s="55"/>
      <c r="G84" s="51">
        <f>H84</f>
        <v>129.5</v>
      </c>
      <c r="H84" s="51">
        <f>SUM(I84:P84)</f>
        <v>129.5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0">
        <v>129.5</v>
      </c>
      <c r="Q84" s="9"/>
      <c r="R84" s="2"/>
    </row>
    <row r="85" spans="1:18" ht="51" customHeight="1">
      <c r="A85" s="95" t="s">
        <v>134</v>
      </c>
      <c r="B85" s="96"/>
      <c r="C85" s="14"/>
      <c r="D85" s="16"/>
      <c r="E85" s="72"/>
      <c r="F85" s="10"/>
      <c r="G85" s="13">
        <f>SUM(G86:G88)</f>
        <v>1405</v>
      </c>
      <c r="H85" s="13">
        <f aca="true" t="shared" si="11" ref="H85:P85">SUM(H86:H88)</f>
        <v>1405</v>
      </c>
      <c r="I85" s="13">
        <f t="shared" si="11"/>
        <v>815</v>
      </c>
      <c r="J85" s="13">
        <f t="shared" si="11"/>
        <v>0</v>
      </c>
      <c r="K85" s="13">
        <f t="shared" si="11"/>
        <v>0</v>
      </c>
      <c r="L85" s="13">
        <f t="shared" si="11"/>
        <v>590</v>
      </c>
      <c r="M85" s="13">
        <f t="shared" si="11"/>
        <v>0</v>
      </c>
      <c r="N85" s="13">
        <f t="shared" si="11"/>
        <v>0</v>
      </c>
      <c r="O85" s="13">
        <f t="shared" si="11"/>
        <v>0</v>
      </c>
      <c r="P85" s="13">
        <f t="shared" si="11"/>
        <v>0</v>
      </c>
      <c r="Q85" s="9"/>
      <c r="R85" s="2"/>
    </row>
    <row r="86" spans="1:18" ht="30" customHeight="1">
      <c r="A86" s="91" t="s">
        <v>21</v>
      </c>
      <c r="B86" s="92"/>
      <c r="C86" s="14" t="s">
        <v>16</v>
      </c>
      <c r="D86" s="16"/>
      <c r="E86" s="108" t="s">
        <v>5</v>
      </c>
      <c r="F86" s="10"/>
      <c r="G86" s="15">
        <v>650</v>
      </c>
      <c r="H86" s="15">
        <v>650</v>
      </c>
      <c r="I86" s="15">
        <v>650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50">
        <v>0</v>
      </c>
      <c r="P86" s="50">
        <v>0</v>
      </c>
      <c r="Q86" s="9"/>
      <c r="R86" s="2"/>
    </row>
    <row r="87" spans="1:17" ht="34.5" customHeight="1">
      <c r="A87" s="91" t="s">
        <v>22</v>
      </c>
      <c r="B87" s="92"/>
      <c r="C87" s="14" t="s">
        <v>16</v>
      </c>
      <c r="D87" s="16"/>
      <c r="E87" s="108"/>
      <c r="F87" s="10"/>
      <c r="G87" s="15">
        <v>165</v>
      </c>
      <c r="H87" s="15">
        <v>165</v>
      </c>
      <c r="I87" s="15">
        <v>165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50">
        <v>0</v>
      </c>
      <c r="P87" s="50">
        <v>0</v>
      </c>
      <c r="Q87" s="9"/>
    </row>
    <row r="88" spans="1:17" ht="25.5" customHeight="1">
      <c r="A88" s="91" t="s">
        <v>111</v>
      </c>
      <c r="B88" s="92"/>
      <c r="C88" s="14" t="s">
        <v>19</v>
      </c>
      <c r="D88" s="16"/>
      <c r="E88" s="108"/>
      <c r="F88" s="10"/>
      <c r="G88" s="15">
        <f>H88</f>
        <v>590</v>
      </c>
      <c r="H88" s="15">
        <f>SUM(I88:P88)</f>
        <v>590</v>
      </c>
      <c r="I88" s="15">
        <v>0</v>
      </c>
      <c r="J88" s="15">
        <v>0</v>
      </c>
      <c r="K88" s="15">
        <v>0</v>
      </c>
      <c r="L88" s="15">
        <v>590</v>
      </c>
      <c r="M88" s="15">
        <v>0</v>
      </c>
      <c r="N88" s="15">
        <v>0</v>
      </c>
      <c r="O88" s="50">
        <v>0</v>
      </c>
      <c r="P88" s="50">
        <v>0</v>
      </c>
      <c r="Q88" s="9"/>
    </row>
    <row r="89" spans="1:17" ht="41.25" customHeight="1">
      <c r="A89" s="95" t="s">
        <v>135</v>
      </c>
      <c r="B89" s="96"/>
      <c r="C89" s="41"/>
      <c r="D89" s="16"/>
      <c r="E89" s="97" t="s">
        <v>5</v>
      </c>
      <c r="F89" s="10"/>
      <c r="G89" s="13">
        <f>H89</f>
        <v>21439.35</v>
      </c>
      <c r="H89" s="13">
        <f>SUM(I89:P89)</f>
        <v>21439.35</v>
      </c>
      <c r="I89" s="13">
        <f>I90</f>
        <v>0</v>
      </c>
      <c r="J89" s="13">
        <f>SUM(J90:J90)</f>
        <v>2944.45</v>
      </c>
      <c r="K89" s="13">
        <f>K91</f>
        <v>3429</v>
      </c>
      <c r="L89" s="13">
        <f>SUM(L90:L91)</f>
        <v>0</v>
      </c>
      <c r="M89" s="13">
        <f>SUM(M90:M95)</f>
        <v>15065.9</v>
      </c>
      <c r="N89" s="13">
        <f>SUM(N90:N95)</f>
        <v>0</v>
      </c>
      <c r="O89" s="13">
        <f>SUM(O90:O95)</f>
        <v>0</v>
      </c>
      <c r="P89" s="13">
        <f>SUM(P90:P95)</f>
        <v>0</v>
      </c>
      <c r="Q89" s="9"/>
    </row>
    <row r="90" spans="1:17" ht="25.5" customHeight="1">
      <c r="A90" s="91" t="s">
        <v>55</v>
      </c>
      <c r="B90" s="92"/>
      <c r="C90" s="14" t="s">
        <v>17</v>
      </c>
      <c r="D90" s="16"/>
      <c r="E90" s="98"/>
      <c r="F90" s="10"/>
      <c r="G90" s="15">
        <f>H90</f>
        <v>2944.45</v>
      </c>
      <c r="H90" s="15">
        <f>SUM(I90:N90)</f>
        <v>2944.45</v>
      </c>
      <c r="I90" s="15">
        <v>0</v>
      </c>
      <c r="J90" s="15">
        <f>2650+294.45</f>
        <v>2944.45</v>
      </c>
      <c r="K90" s="15">
        <v>0</v>
      </c>
      <c r="L90" s="15">
        <v>0</v>
      </c>
      <c r="M90" s="15">
        <v>0</v>
      </c>
      <c r="N90" s="15">
        <v>0</v>
      </c>
      <c r="O90" s="50">
        <v>0</v>
      </c>
      <c r="P90" s="50">
        <v>0</v>
      </c>
      <c r="Q90" s="9"/>
    </row>
    <row r="91" spans="1:17" ht="25.5" customHeight="1">
      <c r="A91" s="91" t="s">
        <v>69</v>
      </c>
      <c r="B91" s="92"/>
      <c r="C91" s="14" t="s">
        <v>18</v>
      </c>
      <c r="D91" s="16"/>
      <c r="E91" s="98"/>
      <c r="F91" s="10"/>
      <c r="G91" s="15">
        <f>K91</f>
        <v>3429</v>
      </c>
      <c r="H91" s="15">
        <f>K91</f>
        <v>3429</v>
      </c>
      <c r="I91" s="15">
        <v>0</v>
      </c>
      <c r="J91" s="15">
        <v>0</v>
      </c>
      <c r="K91" s="15">
        <f>3086.5+342.5</f>
        <v>3429</v>
      </c>
      <c r="L91" s="15">
        <v>0</v>
      </c>
      <c r="M91" s="15">
        <v>0</v>
      </c>
      <c r="N91" s="15">
        <v>0</v>
      </c>
      <c r="O91" s="50">
        <v>0</v>
      </c>
      <c r="P91" s="50">
        <v>0</v>
      </c>
      <c r="Q91" s="9"/>
    </row>
    <row r="92" spans="1:17" ht="25.5" customHeight="1">
      <c r="A92" s="91" t="s">
        <v>115</v>
      </c>
      <c r="B92" s="92"/>
      <c r="C92" s="14" t="s">
        <v>20</v>
      </c>
      <c r="D92" s="16"/>
      <c r="E92" s="98"/>
      <c r="F92" s="10"/>
      <c r="G92" s="15">
        <f>H92</f>
        <v>3492.3</v>
      </c>
      <c r="H92" s="15">
        <f>SUM(I92:P92)</f>
        <v>3492.3</v>
      </c>
      <c r="I92" s="15">
        <v>0</v>
      </c>
      <c r="J92" s="15">
        <v>0</v>
      </c>
      <c r="K92" s="15">
        <v>0</v>
      </c>
      <c r="L92" s="15">
        <v>0</v>
      </c>
      <c r="M92" s="15">
        <v>3492.3</v>
      </c>
      <c r="N92" s="15">
        <v>0</v>
      </c>
      <c r="O92" s="50">
        <v>0</v>
      </c>
      <c r="P92" s="50">
        <v>0</v>
      </c>
      <c r="Q92" s="9"/>
    </row>
    <row r="93" spans="1:17" ht="25.5" customHeight="1">
      <c r="A93" s="91" t="s">
        <v>116</v>
      </c>
      <c r="B93" s="92"/>
      <c r="C93" s="14" t="s">
        <v>20</v>
      </c>
      <c r="D93" s="16"/>
      <c r="E93" s="98"/>
      <c r="F93" s="10"/>
      <c r="G93" s="15">
        <f>H93</f>
        <v>842.1</v>
      </c>
      <c r="H93" s="15">
        <f>SUM(I93:P93)</f>
        <v>842.1</v>
      </c>
      <c r="I93" s="15">
        <v>0</v>
      </c>
      <c r="J93" s="15">
        <v>0</v>
      </c>
      <c r="K93" s="15">
        <v>0</v>
      </c>
      <c r="L93" s="15">
        <v>0</v>
      </c>
      <c r="M93" s="15">
        <v>842.1</v>
      </c>
      <c r="N93" s="15">
        <v>0</v>
      </c>
      <c r="O93" s="15">
        <v>0</v>
      </c>
      <c r="P93" s="15">
        <v>0</v>
      </c>
      <c r="Q93" s="9"/>
    </row>
    <row r="94" spans="1:17" ht="25.5" customHeight="1">
      <c r="A94" s="91" t="s">
        <v>117</v>
      </c>
      <c r="B94" s="92"/>
      <c r="C94" s="14" t="s">
        <v>20</v>
      </c>
      <c r="D94" s="16"/>
      <c r="E94" s="98"/>
      <c r="F94" s="10"/>
      <c r="G94" s="15">
        <f>H94</f>
        <v>6463.4</v>
      </c>
      <c r="H94" s="15">
        <f>SUM(I94:P94)</f>
        <v>6463.4</v>
      </c>
      <c r="I94" s="15">
        <v>0</v>
      </c>
      <c r="J94" s="15">
        <v>0</v>
      </c>
      <c r="K94" s="15">
        <v>0</v>
      </c>
      <c r="L94" s="15">
        <v>0</v>
      </c>
      <c r="M94" s="15">
        <v>6463.4</v>
      </c>
      <c r="N94" s="15">
        <v>0</v>
      </c>
      <c r="O94" s="15">
        <v>0</v>
      </c>
      <c r="P94" s="50">
        <v>0</v>
      </c>
      <c r="Q94" s="9"/>
    </row>
    <row r="95" spans="1:17" ht="25.5" customHeight="1">
      <c r="A95" s="91" t="s">
        <v>118</v>
      </c>
      <c r="B95" s="92"/>
      <c r="C95" s="14" t="s">
        <v>20</v>
      </c>
      <c r="D95" s="16"/>
      <c r="E95" s="99"/>
      <c r="F95" s="10"/>
      <c r="G95" s="15">
        <f>H95</f>
        <v>4268.1</v>
      </c>
      <c r="H95" s="15">
        <f>SUM(I95:P95)</f>
        <v>4268.1</v>
      </c>
      <c r="I95" s="15">
        <v>0</v>
      </c>
      <c r="J95" s="15">
        <v>0</v>
      </c>
      <c r="K95" s="15">
        <v>0</v>
      </c>
      <c r="L95" s="15">
        <v>0</v>
      </c>
      <c r="M95" s="15">
        <v>4268.1</v>
      </c>
      <c r="N95" s="15">
        <v>0</v>
      </c>
      <c r="O95" s="15">
        <v>0</v>
      </c>
      <c r="P95" s="15">
        <v>0</v>
      </c>
      <c r="Q95" s="9"/>
    </row>
    <row r="96" spans="1:17" ht="25.5" customHeight="1">
      <c r="A96" s="128" t="s">
        <v>136</v>
      </c>
      <c r="B96" s="129"/>
      <c r="C96" s="73"/>
      <c r="D96" s="74"/>
      <c r="E96" s="64"/>
      <c r="F96" s="75"/>
      <c r="G96" s="13">
        <f>SUM(G97:G103)</f>
        <v>2694.4000000000005</v>
      </c>
      <c r="H96" s="13">
        <f aca="true" t="shared" si="12" ref="H96:P96">SUM(H97:H103)</f>
        <v>2694.4000000000005</v>
      </c>
      <c r="I96" s="13">
        <f t="shared" si="12"/>
        <v>0</v>
      </c>
      <c r="J96" s="13">
        <f t="shared" si="12"/>
        <v>0</v>
      </c>
      <c r="K96" s="13">
        <f t="shared" si="12"/>
        <v>0</v>
      </c>
      <c r="L96" s="13">
        <f t="shared" si="12"/>
        <v>0</v>
      </c>
      <c r="M96" s="13">
        <f t="shared" si="12"/>
        <v>1603.5000000000002</v>
      </c>
      <c r="N96" s="13">
        <f t="shared" si="12"/>
        <v>1090.8999999999999</v>
      </c>
      <c r="O96" s="13">
        <f t="shared" si="12"/>
        <v>0</v>
      </c>
      <c r="P96" s="13">
        <f t="shared" si="12"/>
        <v>0</v>
      </c>
      <c r="Q96" s="9"/>
    </row>
    <row r="97" spans="1:17" ht="25.5" customHeight="1">
      <c r="A97" s="91" t="s">
        <v>103</v>
      </c>
      <c r="B97" s="92"/>
      <c r="C97" s="14" t="s">
        <v>20</v>
      </c>
      <c r="D97" s="16"/>
      <c r="E97" s="97" t="s">
        <v>5</v>
      </c>
      <c r="F97" s="10"/>
      <c r="G97" s="15">
        <f aca="true" t="shared" si="13" ref="G97:G103">H97</f>
        <v>209.6</v>
      </c>
      <c r="H97" s="15">
        <f>M97</f>
        <v>209.6</v>
      </c>
      <c r="I97" s="15">
        <v>0</v>
      </c>
      <c r="J97" s="15">
        <v>0</v>
      </c>
      <c r="K97" s="15">
        <v>0</v>
      </c>
      <c r="L97" s="15">
        <v>0</v>
      </c>
      <c r="M97" s="15">
        <v>209.6</v>
      </c>
      <c r="N97" s="15">
        <v>0</v>
      </c>
      <c r="O97" s="50">
        <v>0</v>
      </c>
      <c r="P97" s="50">
        <v>0</v>
      </c>
      <c r="Q97" s="9"/>
    </row>
    <row r="98" spans="1:17" ht="25.5" customHeight="1">
      <c r="A98" s="91" t="s">
        <v>104</v>
      </c>
      <c r="B98" s="92"/>
      <c r="C98" s="14" t="s">
        <v>20</v>
      </c>
      <c r="D98" s="16"/>
      <c r="E98" s="98"/>
      <c r="F98" s="10"/>
      <c r="G98" s="15">
        <f t="shared" si="13"/>
        <v>592.1</v>
      </c>
      <c r="H98" s="15">
        <f>SUM(I98:P98)</f>
        <v>592.1</v>
      </c>
      <c r="I98" s="15">
        <v>0</v>
      </c>
      <c r="J98" s="15">
        <v>0</v>
      </c>
      <c r="K98" s="15">
        <v>0</v>
      </c>
      <c r="L98" s="15">
        <v>0</v>
      </c>
      <c r="M98" s="15">
        <v>592.1</v>
      </c>
      <c r="N98" s="15">
        <v>0</v>
      </c>
      <c r="O98" s="50">
        <v>0</v>
      </c>
      <c r="P98" s="50">
        <v>0</v>
      </c>
      <c r="Q98" s="9"/>
    </row>
    <row r="99" spans="1:17" ht="25.5" customHeight="1">
      <c r="A99" s="91" t="s">
        <v>112</v>
      </c>
      <c r="B99" s="92"/>
      <c r="C99" s="14" t="s">
        <v>20</v>
      </c>
      <c r="D99" s="16"/>
      <c r="E99" s="98"/>
      <c r="F99" s="10"/>
      <c r="G99" s="15">
        <f t="shared" si="13"/>
        <v>592.1</v>
      </c>
      <c r="H99" s="15">
        <f>SUM(I99:P99)</f>
        <v>592.1</v>
      </c>
      <c r="I99" s="15">
        <v>0</v>
      </c>
      <c r="J99" s="15">
        <v>0</v>
      </c>
      <c r="K99" s="15">
        <v>0</v>
      </c>
      <c r="L99" s="15">
        <v>0</v>
      </c>
      <c r="M99" s="15">
        <v>592.1</v>
      </c>
      <c r="N99" s="15">
        <v>0</v>
      </c>
      <c r="O99" s="50">
        <v>0</v>
      </c>
      <c r="P99" s="50">
        <v>0</v>
      </c>
      <c r="Q99" s="9"/>
    </row>
    <row r="100" spans="1:17" ht="25.5" customHeight="1">
      <c r="A100" s="91" t="s">
        <v>114</v>
      </c>
      <c r="B100" s="92"/>
      <c r="C100" s="14" t="s">
        <v>20</v>
      </c>
      <c r="D100" s="16"/>
      <c r="E100" s="98"/>
      <c r="F100" s="10"/>
      <c r="G100" s="15">
        <f t="shared" si="13"/>
        <v>209.7</v>
      </c>
      <c r="H100" s="15">
        <f>M100</f>
        <v>209.7</v>
      </c>
      <c r="I100" s="15">
        <v>0</v>
      </c>
      <c r="J100" s="15">
        <v>0</v>
      </c>
      <c r="K100" s="15">
        <v>0</v>
      </c>
      <c r="L100" s="15">
        <v>0</v>
      </c>
      <c r="M100" s="15">
        <v>209.7</v>
      </c>
      <c r="N100" s="15">
        <v>0</v>
      </c>
      <c r="O100" s="50">
        <v>0</v>
      </c>
      <c r="P100" s="50">
        <v>0</v>
      </c>
      <c r="Q100" s="9"/>
    </row>
    <row r="101" spans="1:17" ht="25.5" customHeight="1">
      <c r="A101" s="91" t="s">
        <v>100</v>
      </c>
      <c r="B101" s="92"/>
      <c r="C101" s="14" t="s">
        <v>54</v>
      </c>
      <c r="D101" s="16"/>
      <c r="E101" s="98"/>
      <c r="F101" s="10"/>
      <c r="G101" s="15">
        <f t="shared" si="13"/>
        <v>225.8</v>
      </c>
      <c r="H101" s="15">
        <f>SUM(I101:P101)</f>
        <v>225.8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225.8</v>
      </c>
      <c r="O101" s="50">
        <v>0</v>
      </c>
      <c r="P101" s="50">
        <v>0</v>
      </c>
      <c r="Q101" s="9"/>
    </row>
    <row r="102" spans="1:17" ht="25.5" customHeight="1">
      <c r="A102" s="91" t="s">
        <v>101</v>
      </c>
      <c r="B102" s="92"/>
      <c r="C102" s="14" t="s">
        <v>54</v>
      </c>
      <c r="D102" s="16"/>
      <c r="E102" s="98"/>
      <c r="F102" s="10"/>
      <c r="G102" s="15">
        <f t="shared" si="13"/>
        <v>639.3</v>
      </c>
      <c r="H102" s="15">
        <f>SUM(I102:P102)</f>
        <v>639.3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639.3</v>
      </c>
      <c r="O102" s="50">
        <v>0</v>
      </c>
      <c r="P102" s="50">
        <v>0</v>
      </c>
      <c r="Q102" s="9"/>
    </row>
    <row r="103" spans="1:17" ht="25.5" customHeight="1">
      <c r="A103" s="91" t="s">
        <v>102</v>
      </c>
      <c r="B103" s="92"/>
      <c r="C103" s="14" t="s">
        <v>54</v>
      </c>
      <c r="D103" s="16"/>
      <c r="E103" s="99"/>
      <c r="F103" s="10"/>
      <c r="G103" s="15">
        <f t="shared" si="13"/>
        <v>225.8</v>
      </c>
      <c r="H103" s="15">
        <f>SUM(I103:P103)</f>
        <v>225.8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225.8</v>
      </c>
      <c r="O103" s="50">
        <v>0</v>
      </c>
      <c r="P103" s="50">
        <v>0</v>
      </c>
      <c r="Q103" s="9"/>
    </row>
    <row r="104" spans="1:17" ht="53.25" customHeight="1">
      <c r="A104" s="128" t="s">
        <v>137</v>
      </c>
      <c r="B104" s="129"/>
      <c r="C104" s="14"/>
      <c r="D104" s="16"/>
      <c r="E104" s="62"/>
      <c r="F104" s="10"/>
      <c r="G104" s="77">
        <f>G105+G110+G114+G117+G120</f>
        <v>61443.799999999996</v>
      </c>
      <c r="H104" s="77">
        <f aca="true" t="shared" si="14" ref="H104:P104">H105+H110+H114+H117+H120</f>
        <v>61443.799999999996</v>
      </c>
      <c r="I104" s="77">
        <f t="shared" si="14"/>
        <v>20120.600000000002</v>
      </c>
      <c r="J104" s="77">
        <f t="shared" si="14"/>
        <v>30542.2</v>
      </c>
      <c r="K104" s="77">
        <f t="shared" si="14"/>
        <v>182</v>
      </c>
      <c r="L104" s="77">
        <f t="shared" si="14"/>
        <v>7099</v>
      </c>
      <c r="M104" s="77">
        <f t="shared" si="14"/>
        <v>3500</v>
      </c>
      <c r="N104" s="77">
        <f t="shared" si="14"/>
        <v>0</v>
      </c>
      <c r="O104" s="77">
        <f t="shared" si="14"/>
        <v>0</v>
      </c>
      <c r="P104" s="77">
        <f t="shared" si="14"/>
        <v>0</v>
      </c>
      <c r="Q104" s="9"/>
    </row>
    <row r="105" spans="1:17" ht="89.25" customHeight="1">
      <c r="A105" s="95" t="s">
        <v>138</v>
      </c>
      <c r="B105" s="92"/>
      <c r="C105" s="14"/>
      <c r="D105" s="19"/>
      <c r="E105" s="65"/>
      <c r="F105" s="20"/>
      <c r="G105" s="13">
        <f>SUM(H105)</f>
        <v>48252.2</v>
      </c>
      <c r="H105" s="13">
        <f>SUM(I105:J105)</f>
        <v>48252.2</v>
      </c>
      <c r="I105" s="13">
        <f>SUM(I106:I108)</f>
        <v>18080.7</v>
      </c>
      <c r="J105" s="13">
        <f>SUM(J106:J109)</f>
        <v>30171.5</v>
      </c>
      <c r="K105" s="13">
        <f>SUM(K107:K108)</f>
        <v>0</v>
      </c>
      <c r="L105" s="13">
        <f>SUM(L107:L108)</f>
        <v>0</v>
      </c>
      <c r="M105" s="13">
        <v>0</v>
      </c>
      <c r="N105" s="13">
        <f>SUM(N107:N108)</f>
        <v>0</v>
      </c>
      <c r="O105" s="49">
        <v>0</v>
      </c>
      <c r="P105" s="49">
        <v>0</v>
      </c>
      <c r="Q105" s="9"/>
    </row>
    <row r="106" spans="1:17" ht="70.5" customHeight="1">
      <c r="A106" s="91" t="s">
        <v>35</v>
      </c>
      <c r="B106" s="92"/>
      <c r="C106" s="14" t="s">
        <v>16</v>
      </c>
      <c r="D106" s="19"/>
      <c r="E106" s="97" t="s">
        <v>5</v>
      </c>
      <c r="F106" s="20"/>
      <c r="G106" s="15">
        <v>315</v>
      </c>
      <c r="H106" s="15">
        <v>315</v>
      </c>
      <c r="I106" s="15">
        <v>315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50">
        <v>0</v>
      </c>
      <c r="P106" s="50">
        <v>0</v>
      </c>
      <c r="Q106" s="9"/>
    </row>
    <row r="107" spans="1:17" ht="41.25" customHeight="1">
      <c r="A107" s="91" t="s">
        <v>42</v>
      </c>
      <c r="B107" s="92"/>
      <c r="C107" s="14" t="s">
        <v>16</v>
      </c>
      <c r="D107" s="19"/>
      <c r="E107" s="98"/>
      <c r="F107" s="20"/>
      <c r="G107" s="15">
        <v>9765.7</v>
      </c>
      <c r="H107" s="15">
        <v>9765.7</v>
      </c>
      <c r="I107" s="15">
        <v>9765.7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50">
        <v>0</v>
      </c>
      <c r="P107" s="50">
        <v>0</v>
      </c>
      <c r="Q107" s="9"/>
    </row>
    <row r="108" spans="1:17" ht="56.25" customHeight="1">
      <c r="A108" s="91" t="s">
        <v>29</v>
      </c>
      <c r="B108" s="92"/>
      <c r="C108" s="14" t="s">
        <v>16</v>
      </c>
      <c r="D108" s="19"/>
      <c r="E108" s="98"/>
      <c r="F108" s="20"/>
      <c r="G108" s="15">
        <v>8000</v>
      </c>
      <c r="H108" s="15">
        <v>8000</v>
      </c>
      <c r="I108" s="15">
        <v>8000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50">
        <v>0</v>
      </c>
      <c r="P108" s="50">
        <v>0</v>
      </c>
      <c r="Q108" s="9"/>
    </row>
    <row r="109" spans="1:17" ht="68.25" customHeight="1">
      <c r="A109" s="91" t="s">
        <v>52</v>
      </c>
      <c r="B109" s="92"/>
      <c r="C109" s="14" t="s">
        <v>17</v>
      </c>
      <c r="D109" s="19"/>
      <c r="E109" s="99"/>
      <c r="F109" s="20"/>
      <c r="G109" s="15">
        <f>H109</f>
        <v>30171.5</v>
      </c>
      <c r="H109" s="15">
        <f>SUM(I109:N109)</f>
        <v>30171.5</v>
      </c>
      <c r="I109" s="15">
        <v>0</v>
      </c>
      <c r="J109" s="15">
        <f>30074+97.5</f>
        <v>30171.5</v>
      </c>
      <c r="K109" s="15">
        <v>0</v>
      </c>
      <c r="L109" s="15">
        <v>0</v>
      </c>
      <c r="M109" s="15">
        <v>0</v>
      </c>
      <c r="N109" s="15">
        <v>0</v>
      </c>
      <c r="O109" s="50">
        <v>0</v>
      </c>
      <c r="P109" s="50">
        <v>0</v>
      </c>
      <c r="Q109" s="9"/>
    </row>
    <row r="110" spans="1:17" ht="60" customHeight="1">
      <c r="A110" s="95" t="s">
        <v>139</v>
      </c>
      <c r="B110" s="92"/>
      <c r="C110" s="14"/>
      <c r="D110" s="19"/>
      <c r="E110" s="72"/>
      <c r="F110" s="20"/>
      <c r="G110" s="13">
        <f>SUM(G111:G113)</f>
        <v>2334.6</v>
      </c>
      <c r="H110" s="13">
        <f>SUM(H111:H113)</f>
        <v>2334.6</v>
      </c>
      <c r="I110" s="13">
        <f>SUM(I111:I112)</f>
        <v>1963.9</v>
      </c>
      <c r="J110" s="13">
        <f>SUM(J111:J113)</f>
        <v>370.7</v>
      </c>
      <c r="K110" s="13">
        <f>SUM(K111:K112)</f>
        <v>0</v>
      </c>
      <c r="L110" s="13">
        <f>SUM(L111:L112)</f>
        <v>0</v>
      </c>
      <c r="M110" s="13">
        <v>0</v>
      </c>
      <c r="N110" s="13">
        <f>SUM(N111:N112)</f>
        <v>0</v>
      </c>
      <c r="O110" s="49">
        <v>0</v>
      </c>
      <c r="P110" s="49">
        <v>0</v>
      </c>
      <c r="Q110" s="9"/>
    </row>
    <row r="111" spans="1:17" ht="23.25" customHeight="1">
      <c r="A111" s="91" t="s">
        <v>30</v>
      </c>
      <c r="B111" s="92"/>
      <c r="C111" s="14" t="s">
        <v>16</v>
      </c>
      <c r="D111" s="19"/>
      <c r="E111" s="98" t="s">
        <v>5</v>
      </c>
      <c r="F111" s="20"/>
      <c r="G111" s="15">
        <v>1045.8</v>
      </c>
      <c r="H111" s="15">
        <v>1045.8</v>
      </c>
      <c r="I111" s="15">
        <v>1045.8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50">
        <v>0</v>
      </c>
      <c r="P111" s="50">
        <v>0</v>
      </c>
      <c r="Q111" s="9"/>
    </row>
    <row r="112" spans="1:17" ht="25.5" customHeight="1">
      <c r="A112" s="91" t="s">
        <v>31</v>
      </c>
      <c r="B112" s="92"/>
      <c r="C112" s="14" t="s">
        <v>16</v>
      </c>
      <c r="D112" s="16"/>
      <c r="E112" s="98"/>
      <c r="F112" s="10"/>
      <c r="G112" s="15">
        <v>918.1</v>
      </c>
      <c r="H112" s="15">
        <v>918.1</v>
      </c>
      <c r="I112" s="15">
        <v>918.1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50">
        <v>0</v>
      </c>
      <c r="P112" s="50">
        <v>0</v>
      </c>
      <c r="Q112" s="9"/>
    </row>
    <row r="113" spans="1:17" ht="24" customHeight="1">
      <c r="A113" s="91" t="s">
        <v>38</v>
      </c>
      <c r="B113" s="92"/>
      <c r="C113" s="14" t="s">
        <v>17</v>
      </c>
      <c r="D113" s="16"/>
      <c r="E113" s="99"/>
      <c r="F113" s="10"/>
      <c r="G113" s="15">
        <v>370.7</v>
      </c>
      <c r="H113" s="15">
        <v>370.7</v>
      </c>
      <c r="I113" s="15">
        <v>0</v>
      </c>
      <c r="J113" s="15">
        <v>370.7</v>
      </c>
      <c r="K113" s="15">
        <v>0</v>
      </c>
      <c r="L113" s="15">
        <v>0</v>
      </c>
      <c r="M113" s="15">
        <v>0</v>
      </c>
      <c r="N113" s="15">
        <v>0</v>
      </c>
      <c r="O113" s="50">
        <v>0</v>
      </c>
      <c r="P113" s="50">
        <v>0</v>
      </c>
      <c r="Q113" s="9"/>
    </row>
    <row r="114" spans="1:17" ht="46.5" customHeight="1">
      <c r="A114" s="95" t="s">
        <v>140</v>
      </c>
      <c r="B114" s="96"/>
      <c r="C114" s="14"/>
      <c r="D114" s="16"/>
      <c r="E114" s="65"/>
      <c r="F114" s="10"/>
      <c r="G114" s="13">
        <f aca="true" t="shared" si="15" ref="G114:H119">H114</f>
        <v>39</v>
      </c>
      <c r="H114" s="13">
        <f t="shared" si="15"/>
        <v>39</v>
      </c>
      <c r="I114" s="13">
        <f>SUM(I115:I116)</f>
        <v>39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49">
        <v>0</v>
      </c>
      <c r="P114" s="49">
        <v>0</v>
      </c>
      <c r="Q114" s="9"/>
    </row>
    <row r="115" spans="1:16" ht="51.75" customHeight="1">
      <c r="A115" s="91" t="s">
        <v>34</v>
      </c>
      <c r="B115" s="92"/>
      <c r="C115" s="14" t="s">
        <v>16</v>
      </c>
      <c r="D115" s="16"/>
      <c r="E115" s="97" t="s">
        <v>5</v>
      </c>
      <c r="F115" s="10"/>
      <c r="G115" s="15">
        <f t="shared" si="15"/>
        <v>14</v>
      </c>
      <c r="H115" s="15">
        <f t="shared" si="15"/>
        <v>14</v>
      </c>
      <c r="I115" s="15">
        <v>14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47">
        <v>0</v>
      </c>
      <c r="P115" s="47">
        <v>0</v>
      </c>
    </row>
    <row r="116" spans="1:16" ht="27.75" customHeight="1">
      <c r="A116" s="91" t="s">
        <v>53</v>
      </c>
      <c r="B116" s="92"/>
      <c r="C116" s="14" t="s">
        <v>16</v>
      </c>
      <c r="D116" s="16"/>
      <c r="E116" s="99"/>
      <c r="F116" s="10"/>
      <c r="G116" s="15">
        <v>25</v>
      </c>
      <c r="H116" s="15">
        <v>25</v>
      </c>
      <c r="I116" s="15">
        <v>25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47">
        <v>0</v>
      </c>
      <c r="P116" s="47"/>
    </row>
    <row r="117" spans="1:16" ht="47.25" customHeight="1">
      <c r="A117" s="95" t="s">
        <v>141</v>
      </c>
      <c r="B117" s="96"/>
      <c r="C117" s="14"/>
      <c r="D117" s="16"/>
      <c r="E117" s="65"/>
      <c r="F117" s="10"/>
      <c r="G117" s="13">
        <f t="shared" si="15"/>
        <v>37</v>
      </c>
      <c r="H117" s="13">
        <f t="shared" si="15"/>
        <v>37</v>
      </c>
      <c r="I117" s="13">
        <f>SUM(I118:I119)</f>
        <v>37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48">
        <v>0</v>
      </c>
      <c r="P117" s="48">
        <v>0</v>
      </c>
    </row>
    <row r="118" spans="1:16" ht="53.25" customHeight="1">
      <c r="A118" s="91" t="s">
        <v>34</v>
      </c>
      <c r="B118" s="92"/>
      <c r="C118" s="14" t="s">
        <v>16</v>
      </c>
      <c r="D118" s="16"/>
      <c r="E118" s="97" t="s">
        <v>5</v>
      </c>
      <c r="F118" s="10"/>
      <c r="G118" s="15">
        <f t="shared" si="15"/>
        <v>12</v>
      </c>
      <c r="H118" s="15">
        <f t="shared" si="15"/>
        <v>12</v>
      </c>
      <c r="I118" s="15">
        <v>12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47">
        <v>0</v>
      </c>
      <c r="P118" s="47">
        <v>0</v>
      </c>
    </row>
    <row r="119" spans="1:16" ht="27.75" customHeight="1">
      <c r="A119" s="91" t="s">
        <v>53</v>
      </c>
      <c r="B119" s="92"/>
      <c r="C119" s="14" t="s">
        <v>16</v>
      </c>
      <c r="D119" s="16"/>
      <c r="E119" s="99"/>
      <c r="F119" s="10"/>
      <c r="G119" s="15">
        <f t="shared" si="15"/>
        <v>25</v>
      </c>
      <c r="H119" s="15">
        <f t="shared" si="15"/>
        <v>25</v>
      </c>
      <c r="I119" s="15">
        <v>25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47">
        <v>0</v>
      </c>
      <c r="P119" s="47">
        <v>0</v>
      </c>
    </row>
    <row r="120" spans="1:16" ht="27.75" customHeight="1">
      <c r="A120" s="95" t="s">
        <v>142</v>
      </c>
      <c r="B120" s="96"/>
      <c r="C120" s="14"/>
      <c r="D120" s="16"/>
      <c r="E120" s="65"/>
      <c r="F120" s="10"/>
      <c r="G120" s="13">
        <f aca="true" t="shared" si="16" ref="G120:G125">H120</f>
        <v>10781</v>
      </c>
      <c r="H120" s="13">
        <f aca="true" t="shared" si="17" ref="H120:H125">SUM(I120:P120)</f>
        <v>10781</v>
      </c>
      <c r="I120" s="13">
        <f aca="true" t="shared" si="18" ref="I120:P120">I121</f>
        <v>0</v>
      </c>
      <c r="J120" s="13">
        <f t="shared" si="18"/>
        <v>0</v>
      </c>
      <c r="K120" s="13">
        <f t="shared" si="18"/>
        <v>182</v>
      </c>
      <c r="L120" s="13">
        <f>SUM(L122:L124)</f>
        <v>7099</v>
      </c>
      <c r="M120" s="13">
        <f>SUM(M121:M125)</f>
        <v>3500</v>
      </c>
      <c r="N120" s="13">
        <f t="shared" si="18"/>
        <v>0</v>
      </c>
      <c r="O120" s="13">
        <f t="shared" si="18"/>
        <v>0</v>
      </c>
      <c r="P120" s="13">
        <f t="shared" si="18"/>
        <v>0</v>
      </c>
    </row>
    <row r="121" spans="1:16" ht="27.75" customHeight="1">
      <c r="A121" s="91" t="s">
        <v>91</v>
      </c>
      <c r="B121" s="92"/>
      <c r="C121" s="14" t="s">
        <v>18</v>
      </c>
      <c r="D121" s="16"/>
      <c r="E121" s="97" t="s">
        <v>5</v>
      </c>
      <c r="F121" s="10"/>
      <c r="G121" s="15">
        <f t="shared" si="16"/>
        <v>182</v>
      </c>
      <c r="H121" s="15">
        <f t="shared" si="17"/>
        <v>182</v>
      </c>
      <c r="I121" s="15">
        <v>0</v>
      </c>
      <c r="J121" s="15">
        <v>0</v>
      </c>
      <c r="K121" s="15">
        <v>182</v>
      </c>
      <c r="L121" s="15">
        <v>0</v>
      </c>
      <c r="M121" s="15">
        <v>0</v>
      </c>
      <c r="N121" s="15">
        <v>0</v>
      </c>
      <c r="O121" s="47">
        <v>0</v>
      </c>
      <c r="P121" s="47">
        <v>0</v>
      </c>
    </row>
    <row r="122" spans="1:16" ht="27.75" customHeight="1">
      <c r="A122" s="91" t="s">
        <v>107</v>
      </c>
      <c r="B122" s="92"/>
      <c r="C122" s="14" t="s">
        <v>19</v>
      </c>
      <c r="D122" s="16"/>
      <c r="E122" s="98"/>
      <c r="F122" s="10"/>
      <c r="G122" s="15">
        <f t="shared" si="16"/>
        <v>6976.5</v>
      </c>
      <c r="H122" s="15">
        <f t="shared" si="17"/>
        <v>6976.5</v>
      </c>
      <c r="I122" s="15">
        <v>0</v>
      </c>
      <c r="J122" s="15">
        <v>0</v>
      </c>
      <c r="K122" s="15">
        <v>0</v>
      </c>
      <c r="L122" s="15">
        <v>6976.5</v>
      </c>
      <c r="M122" s="15">
        <v>0</v>
      </c>
      <c r="N122" s="15">
        <v>0</v>
      </c>
      <c r="O122" s="47">
        <v>0</v>
      </c>
      <c r="P122" s="47">
        <v>0</v>
      </c>
    </row>
    <row r="123" spans="1:16" ht="38.25" customHeight="1">
      <c r="A123" s="91" t="s">
        <v>108</v>
      </c>
      <c r="B123" s="92"/>
      <c r="C123" s="14" t="s">
        <v>19</v>
      </c>
      <c r="D123" s="16"/>
      <c r="E123" s="98"/>
      <c r="F123" s="10"/>
      <c r="G123" s="15">
        <f t="shared" si="16"/>
        <v>92.5</v>
      </c>
      <c r="H123" s="15">
        <f t="shared" si="17"/>
        <v>92.5</v>
      </c>
      <c r="I123" s="15">
        <v>0</v>
      </c>
      <c r="J123" s="15">
        <v>0</v>
      </c>
      <c r="K123" s="15">
        <v>0</v>
      </c>
      <c r="L123" s="15">
        <v>92.5</v>
      </c>
      <c r="M123" s="15">
        <v>0</v>
      </c>
      <c r="N123" s="15">
        <v>0</v>
      </c>
      <c r="O123" s="47">
        <v>0</v>
      </c>
      <c r="P123" s="47">
        <v>0</v>
      </c>
    </row>
    <row r="124" spans="1:16" ht="38.25" customHeight="1">
      <c r="A124" s="91" t="s">
        <v>110</v>
      </c>
      <c r="B124" s="92"/>
      <c r="C124" s="14" t="s">
        <v>19</v>
      </c>
      <c r="D124" s="16"/>
      <c r="E124" s="98"/>
      <c r="F124" s="10"/>
      <c r="G124" s="15">
        <f t="shared" si="16"/>
        <v>30</v>
      </c>
      <c r="H124" s="15">
        <f t="shared" si="17"/>
        <v>30</v>
      </c>
      <c r="I124" s="15">
        <v>0</v>
      </c>
      <c r="J124" s="15">
        <v>0</v>
      </c>
      <c r="K124" s="15">
        <v>0</v>
      </c>
      <c r="L124" s="15">
        <v>30</v>
      </c>
      <c r="M124" s="15">
        <v>0</v>
      </c>
      <c r="N124" s="15">
        <v>0</v>
      </c>
      <c r="O124" s="47">
        <v>0</v>
      </c>
      <c r="P124" s="47">
        <v>0</v>
      </c>
    </row>
    <row r="125" spans="1:16" ht="30.75" customHeight="1">
      <c r="A125" s="91" t="s">
        <v>119</v>
      </c>
      <c r="B125" s="92"/>
      <c r="C125" s="14" t="s">
        <v>20</v>
      </c>
      <c r="D125" s="16"/>
      <c r="E125" s="99"/>
      <c r="F125" s="10"/>
      <c r="G125" s="15">
        <f t="shared" si="16"/>
        <v>3500</v>
      </c>
      <c r="H125" s="15">
        <f t="shared" si="17"/>
        <v>3500</v>
      </c>
      <c r="I125" s="15">
        <v>0</v>
      </c>
      <c r="J125" s="15">
        <v>0</v>
      </c>
      <c r="K125" s="15">
        <v>0</v>
      </c>
      <c r="L125" s="15">
        <v>0</v>
      </c>
      <c r="M125" s="15">
        <v>3500</v>
      </c>
      <c r="N125" s="15">
        <v>0</v>
      </c>
      <c r="O125" s="47">
        <v>0</v>
      </c>
      <c r="P125" s="47">
        <v>0</v>
      </c>
    </row>
    <row r="126" spans="1:16" ht="42.75" customHeight="1">
      <c r="A126" s="111" t="s">
        <v>143</v>
      </c>
      <c r="B126" s="112"/>
      <c r="C126" s="82"/>
      <c r="D126" s="82"/>
      <c r="E126" s="82"/>
      <c r="F126" s="82"/>
      <c r="G126" s="77">
        <f>G127+G135</f>
        <v>44779.5</v>
      </c>
      <c r="H126" s="77">
        <f aca="true" t="shared" si="19" ref="H126:P126">H127+H135</f>
        <v>44779.5</v>
      </c>
      <c r="I126" s="77">
        <f t="shared" si="19"/>
        <v>11425</v>
      </c>
      <c r="J126" s="77">
        <f t="shared" si="19"/>
        <v>14347.6</v>
      </c>
      <c r="K126" s="77">
        <f t="shared" si="19"/>
        <v>9046.2</v>
      </c>
      <c r="L126" s="77">
        <f t="shared" si="19"/>
        <v>4960.7</v>
      </c>
      <c r="M126" s="77">
        <f t="shared" si="19"/>
        <v>0</v>
      </c>
      <c r="N126" s="77">
        <f t="shared" si="19"/>
        <v>0</v>
      </c>
      <c r="O126" s="77">
        <f t="shared" si="19"/>
        <v>5000</v>
      </c>
      <c r="P126" s="77">
        <f t="shared" si="19"/>
        <v>0</v>
      </c>
    </row>
    <row r="127" spans="1:16" ht="39.75" customHeight="1">
      <c r="A127" s="102" t="s">
        <v>144</v>
      </c>
      <c r="B127" s="103"/>
      <c r="C127" s="21"/>
      <c r="D127" s="21"/>
      <c r="E127" s="65"/>
      <c r="F127" s="21"/>
      <c r="G127" s="13">
        <f>SUM(G128:G134)</f>
        <v>3850.1000000000004</v>
      </c>
      <c r="H127" s="13">
        <f>SUM(I127:K127)</f>
        <v>3850.1</v>
      </c>
      <c r="I127" s="13">
        <f>SUM(I128:I131)</f>
        <v>320</v>
      </c>
      <c r="J127" s="13">
        <f>SUM(J128:J131)</f>
        <v>833.9000000000001</v>
      </c>
      <c r="K127" s="13">
        <f>SUM(K128:K134)</f>
        <v>2696.2</v>
      </c>
      <c r="L127" s="13">
        <f>L129</f>
        <v>0</v>
      </c>
      <c r="M127" s="13">
        <v>0</v>
      </c>
      <c r="N127" s="13">
        <f>N129</f>
        <v>0</v>
      </c>
      <c r="O127" s="48">
        <v>0</v>
      </c>
      <c r="P127" s="48">
        <v>0</v>
      </c>
    </row>
    <row r="128" spans="1:16" ht="32.25" customHeight="1">
      <c r="A128" s="100" t="s">
        <v>23</v>
      </c>
      <c r="B128" s="101"/>
      <c r="C128" s="34" t="s">
        <v>16</v>
      </c>
      <c r="D128" s="21"/>
      <c r="E128" s="97" t="s">
        <v>5</v>
      </c>
      <c r="F128" s="44"/>
      <c r="G128" s="39">
        <v>320</v>
      </c>
      <c r="H128" s="39">
        <v>320</v>
      </c>
      <c r="I128" s="39">
        <v>320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47">
        <v>0</v>
      </c>
      <c r="P128" s="47">
        <v>0</v>
      </c>
    </row>
    <row r="129" spans="1:16" ht="43.5" customHeight="1">
      <c r="A129" s="100" t="s">
        <v>36</v>
      </c>
      <c r="B129" s="101"/>
      <c r="C129" s="34" t="s">
        <v>17</v>
      </c>
      <c r="D129" s="21"/>
      <c r="E129" s="98"/>
      <c r="F129" s="44"/>
      <c r="G129" s="39">
        <v>432.2</v>
      </c>
      <c r="H129" s="39">
        <v>432.2</v>
      </c>
      <c r="I129" s="39">
        <v>0</v>
      </c>
      <c r="J129" s="17">
        <v>432.2</v>
      </c>
      <c r="K129" s="17">
        <v>0</v>
      </c>
      <c r="L129" s="17">
        <v>0</v>
      </c>
      <c r="M129" s="17">
        <v>0</v>
      </c>
      <c r="N129" s="17">
        <v>0</v>
      </c>
      <c r="O129" s="47">
        <v>0</v>
      </c>
      <c r="P129" s="47">
        <v>0</v>
      </c>
    </row>
    <row r="130" spans="1:16" ht="43.5" customHeight="1">
      <c r="A130" s="100" t="s">
        <v>39</v>
      </c>
      <c r="B130" s="101"/>
      <c r="C130" s="34" t="s">
        <v>17</v>
      </c>
      <c r="D130" s="21"/>
      <c r="E130" s="98"/>
      <c r="F130" s="44"/>
      <c r="G130" s="39">
        <v>164</v>
      </c>
      <c r="H130" s="39">
        <v>164</v>
      </c>
      <c r="I130" s="39">
        <v>0</v>
      </c>
      <c r="J130" s="17">
        <v>164</v>
      </c>
      <c r="K130" s="17">
        <v>0</v>
      </c>
      <c r="L130" s="17">
        <v>0</v>
      </c>
      <c r="M130" s="17">
        <v>0</v>
      </c>
      <c r="N130" s="17">
        <v>0</v>
      </c>
      <c r="O130" s="47">
        <v>0</v>
      </c>
      <c r="P130" s="47">
        <v>0</v>
      </c>
    </row>
    <row r="131" spans="1:16" ht="51.75" customHeight="1">
      <c r="A131" s="91" t="s">
        <v>63</v>
      </c>
      <c r="B131" s="92"/>
      <c r="C131" s="42" t="s">
        <v>17</v>
      </c>
      <c r="D131" s="21"/>
      <c r="E131" s="98"/>
      <c r="F131" s="44"/>
      <c r="G131" s="39">
        <f aca="true" t="shared" si="20" ref="G131:G136">H131</f>
        <v>237.7</v>
      </c>
      <c r="H131" s="39">
        <f>SUM(I131:J131)</f>
        <v>237.7</v>
      </c>
      <c r="I131" s="39">
        <v>0</v>
      </c>
      <c r="J131" s="17">
        <f>192+45.7</f>
        <v>237.7</v>
      </c>
      <c r="K131" s="17">
        <v>0</v>
      </c>
      <c r="L131" s="17">
        <v>0</v>
      </c>
      <c r="M131" s="17">
        <v>0</v>
      </c>
      <c r="N131" s="17">
        <v>0</v>
      </c>
      <c r="O131" s="47">
        <v>0</v>
      </c>
      <c r="P131" s="47">
        <v>0</v>
      </c>
    </row>
    <row r="132" spans="1:16" ht="51.75" customHeight="1">
      <c r="A132" s="91" t="s">
        <v>68</v>
      </c>
      <c r="B132" s="92"/>
      <c r="C132" s="43" t="s">
        <v>18</v>
      </c>
      <c r="D132" s="21"/>
      <c r="E132" s="98"/>
      <c r="F132" s="44"/>
      <c r="G132" s="39">
        <f t="shared" si="20"/>
        <v>936.4</v>
      </c>
      <c r="H132" s="39">
        <f>SUM(I132:N132)</f>
        <v>936.4</v>
      </c>
      <c r="I132" s="39">
        <v>0</v>
      </c>
      <c r="J132" s="17">
        <v>0</v>
      </c>
      <c r="K132" s="17">
        <v>936.4</v>
      </c>
      <c r="L132" s="17">
        <v>0</v>
      </c>
      <c r="M132" s="17">
        <v>0</v>
      </c>
      <c r="N132" s="17">
        <v>0</v>
      </c>
      <c r="O132" s="47">
        <v>0</v>
      </c>
      <c r="P132" s="47">
        <v>0</v>
      </c>
    </row>
    <row r="133" spans="1:16" ht="51.75" customHeight="1">
      <c r="A133" s="91" t="s">
        <v>67</v>
      </c>
      <c r="B133" s="92"/>
      <c r="C133" s="43" t="s">
        <v>18</v>
      </c>
      <c r="D133" s="21"/>
      <c r="E133" s="98"/>
      <c r="F133" s="44"/>
      <c r="G133" s="39">
        <f t="shared" si="20"/>
        <v>1419.8</v>
      </c>
      <c r="H133" s="39">
        <f>SUM(I133:N133)</f>
        <v>1419.8</v>
      </c>
      <c r="I133" s="39">
        <v>0</v>
      </c>
      <c r="J133" s="17">
        <v>0</v>
      </c>
      <c r="K133" s="17">
        <v>1419.8</v>
      </c>
      <c r="L133" s="17">
        <v>0</v>
      </c>
      <c r="M133" s="17">
        <v>0</v>
      </c>
      <c r="N133" s="17">
        <v>0</v>
      </c>
      <c r="O133" s="47">
        <v>0</v>
      </c>
      <c r="P133" s="47">
        <v>0</v>
      </c>
    </row>
    <row r="134" spans="1:16" ht="51.75" customHeight="1">
      <c r="A134" s="91" t="s">
        <v>66</v>
      </c>
      <c r="B134" s="92"/>
      <c r="C134" s="43" t="s">
        <v>18</v>
      </c>
      <c r="D134" s="21"/>
      <c r="E134" s="99"/>
      <c r="F134" s="44"/>
      <c r="G134" s="39">
        <f t="shared" si="20"/>
        <v>340</v>
      </c>
      <c r="H134" s="39">
        <f>SUM(I134:N134)</f>
        <v>340</v>
      </c>
      <c r="I134" s="39">
        <v>0</v>
      </c>
      <c r="J134" s="17">
        <v>0</v>
      </c>
      <c r="K134" s="17">
        <v>340</v>
      </c>
      <c r="L134" s="17">
        <v>0</v>
      </c>
      <c r="M134" s="17">
        <v>0</v>
      </c>
      <c r="N134" s="17">
        <v>0</v>
      </c>
      <c r="O134" s="47">
        <v>0</v>
      </c>
      <c r="P134" s="47">
        <v>0</v>
      </c>
    </row>
    <row r="135" spans="1:16" ht="30.75" customHeight="1">
      <c r="A135" s="102" t="s">
        <v>145</v>
      </c>
      <c r="B135" s="103"/>
      <c r="C135" s="21"/>
      <c r="D135" s="21"/>
      <c r="E135" s="65"/>
      <c r="F135" s="35"/>
      <c r="G135" s="23">
        <f t="shared" si="20"/>
        <v>40929.4</v>
      </c>
      <c r="H135" s="23">
        <f>SUM(I135:P135)</f>
        <v>40929.4</v>
      </c>
      <c r="I135" s="23">
        <f>SUM(I136:I140)</f>
        <v>11105</v>
      </c>
      <c r="J135" s="23">
        <f>J136</f>
        <v>13513.7</v>
      </c>
      <c r="K135" s="23">
        <f>K136</f>
        <v>6350</v>
      </c>
      <c r="L135" s="23">
        <f>L136</f>
        <v>4960.7</v>
      </c>
      <c r="M135" s="23">
        <v>0</v>
      </c>
      <c r="N135" s="23">
        <v>0</v>
      </c>
      <c r="O135" s="48">
        <f>SUM(O136:O141)</f>
        <v>5000</v>
      </c>
      <c r="P135" s="48">
        <v>0</v>
      </c>
    </row>
    <row r="136" spans="1:16" ht="36.75" customHeight="1">
      <c r="A136" s="100" t="s">
        <v>70</v>
      </c>
      <c r="B136" s="101"/>
      <c r="C136" s="34" t="s">
        <v>121</v>
      </c>
      <c r="D136" s="21"/>
      <c r="E136" s="97" t="s">
        <v>5</v>
      </c>
      <c r="F136" s="35"/>
      <c r="G136" s="40">
        <f t="shared" si="20"/>
        <v>23278.2</v>
      </c>
      <c r="H136" s="40">
        <f>I136+J136</f>
        <v>23278.2</v>
      </c>
      <c r="I136" s="40">
        <v>9764.5</v>
      </c>
      <c r="J136" s="40">
        <v>13513.7</v>
      </c>
      <c r="K136" s="40">
        <v>6350</v>
      </c>
      <c r="L136" s="40">
        <v>4960.7</v>
      </c>
      <c r="M136" s="40">
        <v>0</v>
      </c>
      <c r="N136" s="40">
        <v>0</v>
      </c>
      <c r="O136" s="47">
        <v>0</v>
      </c>
      <c r="P136" s="47">
        <v>0</v>
      </c>
    </row>
    <row r="137" spans="1:16" ht="44.25" customHeight="1">
      <c r="A137" s="100" t="s">
        <v>33</v>
      </c>
      <c r="B137" s="101"/>
      <c r="C137" s="34" t="s">
        <v>27</v>
      </c>
      <c r="D137" s="21"/>
      <c r="E137" s="98"/>
      <c r="F137" s="35"/>
      <c r="G137" s="22">
        <v>96</v>
      </c>
      <c r="H137" s="22">
        <v>96</v>
      </c>
      <c r="I137" s="22">
        <v>96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47">
        <v>0</v>
      </c>
      <c r="P137" s="47">
        <v>0</v>
      </c>
    </row>
    <row r="138" spans="1:16" ht="45" customHeight="1">
      <c r="A138" s="100" t="s">
        <v>26</v>
      </c>
      <c r="B138" s="101"/>
      <c r="C138" s="34" t="s">
        <v>16</v>
      </c>
      <c r="D138" s="21"/>
      <c r="E138" s="98"/>
      <c r="F138" s="35"/>
      <c r="G138" s="22">
        <v>366</v>
      </c>
      <c r="H138" s="22">
        <v>366</v>
      </c>
      <c r="I138" s="22">
        <v>366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47">
        <v>0</v>
      </c>
      <c r="P138" s="47">
        <v>0</v>
      </c>
    </row>
    <row r="139" spans="1:16" ht="39" customHeight="1">
      <c r="A139" s="100" t="s">
        <v>32</v>
      </c>
      <c r="B139" s="101"/>
      <c r="C139" s="34" t="s">
        <v>16</v>
      </c>
      <c r="D139" s="21"/>
      <c r="E139" s="98"/>
      <c r="F139" s="35"/>
      <c r="G139" s="40">
        <v>356.8</v>
      </c>
      <c r="H139" s="40">
        <v>356.8</v>
      </c>
      <c r="I139" s="40">
        <v>356.8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7">
        <v>0</v>
      </c>
      <c r="P139" s="47">
        <v>0</v>
      </c>
    </row>
    <row r="140" spans="1:16" ht="32.25" customHeight="1">
      <c r="A140" s="100" t="s">
        <v>28</v>
      </c>
      <c r="B140" s="101"/>
      <c r="C140" s="34" t="s">
        <v>16</v>
      </c>
      <c r="D140" s="21"/>
      <c r="E140" s="98"/>
      <c r="F140" s="35"/>
      <c r="G140" s="40">
        <v>521.7</v>
      </c>
      <c r="H140" s="40">
        <v>521.7</v>
      </c>
      <c r="I140" s="40">
        <v>521.7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7">
        <v>0</v>
      </c>
      <c r="P140" s="47">
        <v>0</v>
      </c>
    </row>
    <row r="141" spans="1:16" ht="32.25" customHeight="1">
      <c r="A141" s="100" t="s">
        <v>120</v>
      </c>
      <c r="B141" s="101"/>
      <c r="C141" s="36" t="s">
        <v>72</v>
      </c>
      <c r="D141" s="21"/>
      <c r="E141" s="99"/>
      <c r="F141" s="35"/>
      <c r="G141" s="40">
        <f>H141</f>
        <v>5000</v>
      </c>
      <c r="H141" s="40">
        <f>SUM(I141:P141)</f>
        <v>5000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7">
        <v>5000</v>
      </c>
      <c r="P141" s="47">
        <v>0</v>
      </c>
    </row>
    <row r="142" spans="1:16" ht="50.25" customHeight="1">
      <c r="A142" s="111" t="s">
        <v>146</v>
      </c>
      <c r="B142" s="112"/>
      <c r="C142" s="82"/>
      <c r="D142" s="82"/>
      <c r="E142" s="82"/>
      <c r="F142" s="82"/>
      <c r="G142" s="77">
        <f>G143</f>
        <v>250</v>
      </c>
      <c r="H142" s="77">
        <f aca="true" t="shared" si="21" ref="H142:P142">H143</f>
        <v>250</v>
      </c>
      <c r="I142" s="77">
        <f t="shared" si="21"/>
        <v>250</v>
      </c>
      <c r="J142" s="77">
        <f t="shared" si="21"/>
        <v>0</v>
      </c>
      <c r="K142" s="77">
        <f t="shared" si="21"/>
        <v>0</v>
      </c>
      <c r="L142" s="77">
        <f t="shared" si="21"/>
        <v>0</v>
      </c>
      <c r="M142" s="77">
        <f t="shared" si="21"/>
        <v>0</v>
      </c>
      <c r="N142" s="77">
        <f t="shared" si="21"/>
        <v>0</v>
      </c>
      <c r="O142" s="77">
        <f t="shared" si="21"/>
        <v>0</v>
      </c>
      <c r="P142" s="77">
        <f t="shared" si="21"/>
        <v>0</v>
      </c>
    </row>
    <row r="143" spans="1:16" ht="39.75" customHeight="1">
      <c r="A143" s="102" t="s">
        <v>147</v>
      </c>
      <c r="B143" s="113"/>
      <c r="C143" s="24"/>
      <c r="D143" s="25"/>
      <c r="E143" s="83"/>
      <c r="F143" s="26"/>
      <c r="G143" s="23">
        <f>SUM(G144)</f>
        <v>250</v>
      </c>
      <c r="H143" s="23">
        <f>SUM(H144)</f>
        <v>250</v>
      </c>
      <c r="I143" s="23">
        <f>SUM(I144)</f>
        <v>250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48">
        <v>0</v>
      </c>
      <c r="P143" s="48">
        <v>0</v>
      </c>
    </row>
    <row r="144" spans="1:16" ht="27" customHeight="1">
      <c r="A144" s="100" t="s">
        <v>25</v>
      </c>
      <c r="B144" s="101"/>
      <c r="C144" s="36" t="s">
        <v>16</v>
      </c>
      <c r="D144" s="25"/>
      <c r="E144" s="83" t="s">
        <v>5</v>
      </c>
      <c r="F144" s="26"/>
      <c r="G144" s="40">
        <v>250</v>
      </c>
      <c r="H144" s="40">
        <v>250</v>
      </c>
      <c r="I144" s="40">
        <v>250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39">
        <v>0</v>
      </c>
      <c r="P144" s="39">
        <v>0</v>
      </c>
    </row>
    <row r="145" spans="1:16" ht="19.5" customHeight="1">
      <c r="A145" s="114" t="s">
        <v>148</v>
      </c>
      <c r="B145" s="115"/>
      <c r="C145" s="84"/>
      <c r="D145" s="84"/>
      <c r="E145" s="84"/>
      <c r="F145" s="84"/>
      <c r="G145" s="85">
        <f>G39+G104+G126+G142</f>
        <v>143557.84999999998</v>
      </c>
      <c r="H145" s="85">
        <f aca="true" t="shared" si="22" ref="H145:P145">H39+H104+H126+H142</f>
        <v>143557.84999999998</v>
      </c>
      <c r="I145" s="85">
        <f t="shared" si="22"/>
        <v>34387.9</v>
      </c>
      <c r="J145" s="85">
        <f t="shared" si="22"/>
        <v>48550.15</v>
      </c>
      <c r="K145" s="85">
        <f t="shared" si="22"/>
        <v>14704.800000000001</v>
      </c>
      <c r="L145" s="85">
        <f t="shared" si="22"/>
        <v>13449.7</v>
      </c>
      <c r="M145" s="85">
        <f t="shared" si="22"/>
        <v>25737.9</v>
      </c>
      <c r="N145" s="85">
        <f t="shared" si="22"/>
        <v>1402.8999999999999</v>
      </c>
      <c r="O145" s="85">
        <f t="shared" si="22"/>
        <v>5000</v>
      </c>
      <c r="P145" s="85">
        <f t="shared" si="22"/>
        <v>324.5</v>
      </c>
    </row>
    <row r="146" spans="1:16" ht="19.5" customHeight="1">
      <c r="A146" s="109" t="s">
        <v>12</v>
      </c>
      <c r="B146" s="110"/>
      <c r="C146" s="86"/>
      <c r="D146" s="86"/>
      <c r="E146" s="87"/>
      <c r="F146" s="87"/>
      <c r="G146" s="88">
        <f>G37+G145</f>
        <v>248243.84999999998</v>
      </c>
      <c r="H146" s="88">
        <f aca="true" t="shared" si="23" ref="H146:P146">H37+H145</f>
        <v>248243.84999999998</v>
      </c>
      <c r="I146" s="88">
        <f t="shared" si="23"/>
        <v>34387.9</v>
      </c>
      <c r="J146" s="88">
        <f t="shared" si="23"/>
        <v>64550.15</v>
      </c>
      <c r="K146" s="88">
        <f t="shared" si="23"/>
        <v>46304.8</v>
      </c>
      <c r="L146" s="88">
        <f t="shared" si="23"/>
        <v>56249.7</v>
      </c>
      <c r="M146" s="88">
        <f t="shared" si="23"/>
        <v>40023.9</v>
      </c>
      <c r="N146" s="88">
        <f t="shared" si="23"/>
        <v>1402.8999999999999</v>
      </c>
      <c r="O146" s="88">
        <f t="shared" si="23"/>
        <v>5000</v>
      </c>
      <c r="P146" s="88">
        <f t="shared" si="23"/>
        <v>324.5</v>
      </c>
    </row>
    <row r="147" spans="1:14" ht="19.5" customHeight="1">
      <c r="A147" s="27"/>
      <c r="B147" s="27"/>
      <c r="C147" s="27"/>
      <c r="D147" s="27"/>
      <c r="E147" s="27"/>
      <c r="F147" s="27"/>
      <c r="G147" s="27"/>
      <c r="H147" s="28"/>
      <c r="I147" s="28"/>
      <c r="J147" s="28"/>
      <c r="K147" s="27"/>
      <c r="L147" s="29"/>
      <c r="M147" s="29"/>
      <c r="N147" s="18"/>
    </row>
    <row r="148" spans="1:14" ht="36.75" customHeight="1">
      <c r="A148" s="30"/>
      <c r="B148" s="30"/>
      <c r="C148" s="30"/>
      <c r="D148" s="30"/>
      <c r="E148" s="30"/>
      <c r="F148" s="30"/>
      <c r="G148" s="30"/>
      <c r="H148" s="31"/>
      <c r="I148" s="31"/>
      <c r="J148" s="31"/>
      <c r="K148" s="30"/>
      <c r="L148" s="30"/>
      <c r="M148" s="30"/>
      <c r="N148" s="2"/>
    </row>
    <row r="149" spans="1:14" ht="4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5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ht="21" customHeight="1">
      <c r="N152" s="1"/>
    </row>
    <row r="153" ht="7.5" customHeight="1">
      <c r="N153" s="1"/>
    </row>
    <row r="154" ht="12.75">
      <c r="N154" s="1"/>
    </row>
    <row r="155" ht="12.75">
      <c r="N155" s="1"/>
    </row>
    <row r="156" ht="12.75">
      <c r="N156" s="1"/>
    </row>
    <row r="157" spans="14:15" ht="12.75">
      <c r="N157" s="1"/>
      <c r="O157" s="32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  <row r="167" ht="12.75">
      <c r="N167" s="1"/>
    </row>
    <row r="168" ht="12.75">
      <c r="N168" s="1"/>
    </row>
    <row r="169" ht="12.75">
      <c r="N169" s="1"/>
    </row>
    <row r="170" ht="12.75">
      <c r="N170" s="1"/>
    </row>
    <row r="171" ht="12.75">
      <c r="N171" s="1"/>
    </row>
  </sheetData>
  <sheetProtection/>
  <mergeCells count="156">
    <mergeCell ref="E97:E103"/>
    <mergeCell ref="A90:B90"/>
    <mergeCell ref="A91:B91"/>
    <mergeCell ref="A92:B92"/>
    <mergeCell ref="A93:B93"/>
    <mergeCell ref="A89:B89"/>
    <mergeCell ref="L5:P8"/>
    <mergeCell ref="E47:E84"/>
    <mergeCell ref="E41:E45"/>
    <mergeCell ref="E89:E95"/>
    <mergeCell ref="A96:B96"/>
    <mergeCell ref="A36:B36"/>
    <mergeCell ref="A24:B24"/>
    <mergeCell ref="A52:B52"/>
    <mergeCell ref="E115:E116"/>
    <mergeCell ref="E111:E113"/>
    <mergeCell ref="E106:E109"/>
    <mergeCell ref="A57:B57"/>
    <mergeCell ref="A109:B109"/>
    <mergeCell ref="A38:P38"/>
    <mergeCell ref="A83:B83"/>
    <mergeCell ref="E26:E3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E86:E88"/>
    <mergeCell ref="A67:B67"/>
    <mergeCell ref="A53:B53"/>
    <mergeCell ref="A56:B56"/>
    <mergeCell ref="A60:B60"/>
    <mergeCell ref="A61:B61"/>
    <mergeCell ref="A75:B75"/>
    <mergeCell ref="A62:B62"/>
    <mergeCell ref="A84:B84"/>
    <mergeCell ref="E118:E119"/>
    <mergeCell ref="E121:E125"/>
    <mergeCell ref="M11:P12"/>
    <mergeCell ref="A128:B128"/>
    <mergeCell ref="A127:B127"/>
    <mergeCell ref="A118:B118"/>
    <mergeCell ref="B15:N15"/>
    <mergeCell ref="B16:N16"/>
    <mergeCell ref="A55:B55"/>
    <mergeCell ref="A50:B50"/>
    <mergeCell ref="D19:D21"/>
    <mergeCell ref="A104:B104"/>
    <mergeCell ref="A47:B47"/>
    <mergeCell ref="A48:B48"/>
    <mergeCell ref="A49:B49"/>
    <mergeCell ref="A58:B58"/>
    <mergeCell ref="A54:B54"/>
    <mergeCell ref="A59:B59"/>
    <mergeCell ref="A51:B51"/>
    <mergeCell ref="A68:B68"/>
    <mergeCell ref="A22:B22"/>
    <mergeCell ref="A46:B46"/>
    <mergeCell ref="A42:B42"/>
    <mergeCell ref="A41:B41"/>
    <mergeCell ref="A40:B40"/>
    <mergeCell ref="A44:B44"/>
    <mergeCell ref="A23:P23"/>
    <mergeCell ref="A25:B25"/>
    <mergeCell ref="A26:B26"/>
    <mergeCell ref="A37:B37"/>
    <mergeCell ref="C19:C21"/>
    <mergeCell ref="A43:B43"/>
    <mergeCell ref="A45:B45"/>
    <mergeCell ref="H1:N1"/>
    <mergeCell ref="H2:N2"/>
    <mergeCell ref="H3:N3"/>
    <mergeCell ref="H4:N4"/>
    <mergeCell ref="E19:E21"/>
    <mergeCell ref="B14:N14"/>
    <mergeCell ref="A19:B21"/>
    <mergeCell ref="F19:G20"/>
    <mergeCell ref="H20:H21"/>
    <mergeCell ref="A105:B105"/>
    <mergeCell ref="A63:B63"/>
    <mergeCell ref="A66:B66"/>
    <mergeCell ref="A74:B74"/>
    <mergeCell ref="A73:B73"/>
    <mergeCell ref="A72:B72"/>
    <mergeCell ref="A79:B79"/>
    <mergeCell ref="A76:B76"/>
    <mergeCell ref="E128:E134"/>
    <mergeCell ref="A134:B134"/>
    <mergeCell ref="A133:B133"/>
    <mergeCell ref="A125:B125"/>
    <mergeCell ref="A123:B123"/>
    <mergeCell ref="A122:B122"/>
    <mergeCell ref="A130:B130"/>
    <mergeCell ref="A97:B97"/>
    <mergeCell ref="A69:B69"/>
    <mergeCell ref="A106:B106"/>
    <mergeCell ref="A85:B85"/>
    <mergeCell ref="A86:B86"/>
    <mergeCell ref="A87:B87"/>
    <mergeCell ref="A100:B100"/>
    <mergeCell ref="A98:B98"/>
    <mergeCell ref="A94:B94"/>
    <mergeCell ref="A146:B146"/>
    <mergeCell ref="A140:B140"/>
    <mergeCell ref="A126:B126"/>
    <mergeCell ref="A142:B142"/>
    <mergeCell ref="A141:B141"/>
    <mergeCell ref="A144:B144"/>
    <mergeCell ref="A131:B131"/>
    <mergeCell ref="A143:B143"/>
    <mergeCell ref="A145:B145"/>
    <mergeCell ref="A129:B129"/>
    <mergeCell ref="A117:B117"/>
    <mergeCell ref="A115:B115"/>
    <mergeCell ref="A124:B124"/>
    <mergeCell ref="O1:P2"/>
    <mergeCell ref="I20:P20"/>
    <mergeCell ref="H19:P19"/>
    <mergeCell ref="A65:B65"/>
    <mergeCell ref="A64:B64"/>
    <mergeCell ref="A113:B113"/>
    <mergeCell ref="A116:B116"/>
    <mergeCell ref="A135:B135"/>
    <mergeCell ref="A39:B39"/>
    <mergeCell ref="A78:B78"/>
    <mergeCell ref="A139:B139"/>
    <mergeCell ref="A136:B136"/>
    <mergeCell ref="A132:B132"/>
    <mergeCell ref="A102:B102"/>
    <mergeCell ref="A99:B99"/>
    <mergeCell ref="A137:B137"/>
    <mergeCell ref="A119:B119"/>
    <mergeCell ref="A120:B120"/>
    <mergeCell ref="A121:B121"/>
    <mergeCell ref="E136:E141"/>
    <mergeCell ref="A82:B82"/>
    <mergeCell ref="A81:B81"/>
    <mergeCell ref="A80:B80"/>
    <mergeCell ref="A138:B138"/>
    <mergeCell ref="A110:B110"/>
    <mergeCell ref="A114:B114"/>
    <mergeCell ref="A108:B108"/>
    <mergeCell ref="A107:B107"/>
    <mergeCell ref="A111:B111"/>
    <mergeCell ref="A112:B112"/>
    <mergeCell ref="A70:B70"/>
    <mergeCell ref="A71:B71"/>
    <mergeCell ref="A77:B77"/>
    <mergeCell ref="A88:B88"/>
    <mergeCell ref="A101:B101"/>
    <mergeCell ref="A103:B103"/>
    <mergeCell ref="A95:B95"/>
  </mergeCells>
  <printOptions horizontalCentered="1"/>
  <pageMargins left="0.236220472440945" right="0" top="0.748031496062992" bottom="0.31496062992126" header="0.866141732283465" footer="0.196850393700787"/>
  <pageSetup fitToHeight="8" fitToWidth="1" horizontalDpi="600" verticalDpi="600" orientation="landscape" paperSize="9" scale="85" r:id="rId1"/>
  <rowBreaks count="2" manualBreakCount="2">
    <brk id="119" max="15" man="1"/>
    <brk id="1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Лещёв</cp:lastModifiedBy>
  <cp:lastPrinted>2021-12-29T07:05:17Z</cp:lastPrinted>
  <dcterms:created xsi:type="dcterms:W3CDTF">1996-10-08T23:32:33Z</dcterms:created>
  <dcterms:modified xsi:type="dcterms:W3CDTF">2021-12-30T08:19:54Z</dcterms:modified>
  <cp:category/>
  <cp:version/>
  <cp:contentType/>
  <cp:contentStatus/>
</cp:coreProperties>
</file>